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6D96185E-185F-4FDF-A1D4-C37BDA5EBA68}" xr6:coauthVersionLast="47" xr6:coauthVersionMax="47" xr10:uidLastSave="{00000000-0000-0000-0000-000000000000}"/>
  <bookViews>
    <workbookView xWindow="-120" yWindow="-120" windowWidth="29040" windowHeight="15840" tabRatio="500" activeTab="4" xr2:uid="{00000000-000D-0000-FFFF-FFFF00000000}"/>
  </bookViews>
  <sheets>
    <sheet name="SAŽETAK" sheetId="1" r:id="rId1"/>
    <sheet name=" Račun prihoda i rashoda" sheetId="2" r:id="rId2"/>
    <sheet name="Prihodi i rashodi po izvorima" sheetId="3" r:id="rId3"/>
    <sheet name="Rashodi prema funkcijskoj kl" sheetId="4" r:id="rId4"/>
    <sheet name="POSEBNI DIO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8" i="2" l="1"/>
  <c r="G29" i="2"/>
  <c r="G30" i="2"/>
  <c r="G31" i="2"/>
  <c r="G33" i="2"/>
  <c r="G34" i="2"/>
  <c r="G35" i="2"/>
  <c r="G27" i="2"/>
  <c r="G12" i="2"/>
  <c r="G13" i="2"/>
  <c r="G14" i="2"/>
  <c r="G15" i="2"/>
  <c r="G19" i="2"/>
  <c r="G20" i="2"/>
  <c r="G21" i="2"/>
  <c r="G11" i="2"/>
  <c r="C39" i="3"/>
  <c r="B39" i="3"/>
  <c r="G37" i="5"/>
  <c r="F37" i="5"/>
  <c r="F21" i="5" s="1"/>
  <c r="G43" i="5"/>
  <c r="G42" i="5"/>
  <c r="H13" i="5"/>
  <c r="H14" i="5"/>
  <c r="H18" i="5"/>
  <c r="H19" i="5"/>
  <c r="H24" i="5"/>
  <c r="H27" i="5"/>
  <c r="H32" i="5"/>
  <c r="H33" i="5"/>
  <c r="H34" i="5"/>
  <c r="H36" i="5"/>
  <c r="H39" i="5"/>
  <c r="H48" i="5"/>
  <c r="H52" i="5"/>
  <c r="F31" i="5"/>
  <c r="F30" i="5" s="1"/>
  <c r="G52" i="5"/>
  <c r="F51" i="5"/>
  <c r="E51" i="5"/>
  <c r="E50" i="5" s="1"/>
  <c r="E49" i="5" s="1"/>
  <c r="G48" i="5"/>
  <c r="F47" i="5"/>
  <c r="F46" i="5" s="1"/>
  <c r="F45" i="5" s="1"/>
  <c r="E47" i="5"/>
  <c r="G41" i="5"/>
  <c r="G40" i="5"/>
  <c r="G39" i="5"/>
  <c r="F38" i="5"/>
  <c r="E38" i="5"/>
  <c r="E37" i="5" s="1"/>
  <c r="H37" i="5"/>
  <c r="G36" i="5"/>
  <c r="F35" i="5"/>
  <c r="E35" i="5"/>
  <c r="G34" i="5"/>
  <c r="G33" i="5"/>
  <c r="G32" i="5"/>
  <c r="E31" i="5"/>
  <c r="E30" i="5" s="1"/>
  <c r="G29" i="5"/>
  <c r="G28" i="5"/>
  <c r="G27" i="5"/>
  <c r="F26" i="5"/>
  <c r="E26" i="5"/>
  <c r="E25" i="5" s="1"/>
  <c r="G24" i="5"/>
  <c r="F23" i="5"/>
  <c r="F22" i="5" s="1"/>
  <c r="H22" i="5" s="1"/>
  <c r="G19" i="5"/>
  <c r="G18" i="5"/>
  <c r="F17" i="5"/>
  <c r="E17" i="5"/>
  <c r="F16" i="5"/>
  <c r="E16" i="5"/>
  <c r="E15" i="5" s="1"/>
  <c r="G14" i="5"/>
  <c r="G13" i="5"/>
  <c r="G12" i="5"/>
  <c r="F11" i="5"/>
  <c r="E11" i="5"/>
  <c r="E10" i="5" s="1"/>
  <c r="E9" i="5" s="1"/>
  <c r="D11" i="4"/>
  <c r="C11" i="4"/>
  <c r="B11" i="4"/>
  <c r="C10" i="4"/>
  <c r="B10" i="4"/>
  <c r="D40" i="3"/>
  <c r="D38" i="3"/>
  <c r="C37" i="3"/>
  <c r="D37" i="3" s="1"/>
  <c r="B37" i="3"/>
  <c r="D36" i="3"/>
  <c r="D35" i="3"/>
  <c r="D34" i="3"/>
  <c r="C33" i="3"/>
  <c r="D33" i="3" s="1"/>
  <c r="B33" i="3"/>
  <c r="D32" i="3"/>
  <c r="D31" i="3"/>
  <c r="D30" i="3"/>
  <c r="D29" i="3"/>
  <c r="D28" i="3"/>
  <c r="C28" i="3"/>
  <c r="B28" i="3"/>
  <c r="D22" i="3"/>
  <c r="C21" i="3"/>
  <c r="D21" i="3" s="1"/>
  <c r="B21" i="3"/>
  <c r="D20" i="3"/>
  <c r="C19" i="3"/>
  <c r="D19" i="3" s="1"/>
  <c r="B19" i="3"/>
  <c r="D18" i="3"/>
  <c r="D17" i="3"/>
  <c r="D16" i="3"/>
  <c r="C15" i="3"/>
  <c r="D15" i="3" s="1"/>
  <c r="B15" i="3"/>
  <c r="D14" i="3"/>
  <c r="D13" i="3"/>
  <c r="D12" i="3"/>
  <c r="D11" i="3"/>
  <c r="C11" i="3"/>
  <c r="B11" i="3"/>
  <c r="C10" i="3"/>
  <c r="D10" i="3" s="1"/>
  <c r="B10" i="3"/>
  <c r="F34" i="2"/>
  <c r="F33" i="2" s="1"/>
  <c r="E33" i="2"/>
  <c r="D33" i="2"/>
  <c r="F32" i="2"/>
  <c r="F31" i="2"/>
  <c r="F30" i="2"/>
  <c r="F29" i="2"/>
  <c r="F28" i="2"/>
  <c r="E27" i="2"/>
  <c r="D27" i="2"/>
  <c r="F20" i="2"/>
  <c r="E19" i="2"/>
  <c r="D19" i="2"/>
  <c r="F18" i="2"/>
  <c r="E17" i="2"/>
  <c r="D17" i="2"/>
  <c r="D21" i="2" s="1"/>
  <c r="F16" i="2"/>
  <c r="F15" i="2"/>
  <c r="F14" i="2"/>
  <c r="F13" i="2"/>
  <c r="F12" i="2"/>
  <c r="E11" i="2"/>
  <c r="D11" i="2"/>
  <c r="H37" i="1"/>
  <c r="G37" i="1"/>
  <c r="F37" i="1"/>
  <c r="H27" i="1"/>
  <c r="H21" i="1"/>
  <c r="G21" i="1"/>
  <c r="F21" i="1"/>
  <c r="H13" i="1"/>
  <c r="H12" i="1"/>
  <c r="G11" i="1"/>
  <c r="F11" i="1"/>
  <c r="H10" i="1"/>
  <c r="H9" i="1"/>
  <c r="H8" i="1" s="1"/>
  <c r="G8" i="1"/>
  <c r="F8" i="1"/>
  <c r="F14" i="1" s="1"/>
  <c r="H11" i="1" l="1"/>
  <c r="E21" i="2"/>
  <c r="D35" i="2"/>
  <c r="F11" i="2"/>
  <c r="F19" i="2"/>
  <c r="D39" i="3"/>
  <c r="E8" i="5"/>
  <c r="H47" i="5"/>
  <c r="H11" i="5"/>
  <c r="H17" i="5"/>
  <c r="H35" i="5"/>
  <c r="H38" i="5"/>
  <c r="F10" i="5"/>
  <c r="H26" i="5"/>
  <c r="H30" i="5"/>
  <c r="E46" i="5"/>
  <c r="G16" i="5"/>
  <c r="G23" i="5"/>
  <c r="H31" i="5"/>
  <c r="H23" i="5"/>
  <c r="G35" i="5"/>
  <c r="G51" i="5"/>
  <c r="H51" i="5"/>
  <c r="H16" i="5"/>
  <c r="G17" i="5"/>
  <c r="E21" i="5"/>
  <c r="E20" i="5" s="1"/>
  <c r="G38" i="5"/>
  <c r="G26" i="5"/>
  <c r="G47" i="5"/>
  <c r="G14" i="1"/>
  <c r="G22" i="1" s="1"/>
  <c r="G28" i="1" s="1"/>
  <c r="H14" i="1"/>
  <c r="H29" i="1" s="1"/>
  <c r="F27" i="2"/>
  <c r="F35" i="2" s="1"/>
  <c r="E35" i="2"/>
  <c r="D10" i="4"/>
  <c r="G30" i="5"/>
  <c r="F21" i="2"/>
  <c r="F22" i="1"/>
  <c r="F28" i="1" s="1"/>
  <c r="F29" i="1" s="1"/>
  <c r="G29" i="1"/>
  <c r="F17" i="2"/>
  <c r="G11" i="5"/>
  <c r="G10" i="5" s="1"/>
  <c r="G9" i="5" s="1"/>
  <c r="G31" i="5"/>
  <c r="G22" i="5"/>
  <c r="F15" i="5"/>
  <c r="F25" i="5"/>
  <c r="F50" i="5"/>
  <c r="H50" i="5" s="1"/>
  <c r="E45" i="5" l="1"/>
  <c r="H45" i="5" s="1"/>
  <c r="E44" i="5"/>
  <c r="E53" i="5" s="1"/>
  <c r="H46" i="5"/>
  <c r="G46" i="5"/>
  <c r="G45" i="5" s="1"/>
  <c r="H10" i="5"/>
  <c r="F9" i="5"/>
  <c r="G25" i="5"/>
  <c r="H25" i="5"/>
  <c r="G15" i="5"/>
  <c r="G8" i="5" s="1"/>
  <c r="H15" i="5"/>
  <c r="F20" i="5"/>
  <c r="H22" i="1"/>
  <c r="G50" i="5"/>
  <c r="F49" i="5"/>
  <c r="H49" i="5" s="1"/>
  <c r="H21" i="5" l="1"/>
  <c r="H9" i="5"/>
  <c r="F8" i="5"/>
  <c r="H8" i="5" s="1"/>
  <c r="G49" i="5"/>
  <c r="F44" i="5"/>
  <c r="H44" i="5" s="1"/>
  <c r="G21" i="5"/>
  <c r="G20" i="5" s="1"/>
  <c r="H20" i="5" l="1"/>
  <c r="F53" i="5"/>
  <c r="G44" i="5"/>
  <c r="G53" i="5" l="1"/>
  <c r="H53" i="5"/>
</calcChain>
</file>

<file path=xl/sharedStrings.xml><?xml version="1.0" encoding="utf-8"?>
<sst xmlns="http://schemas.openxmlformats.org/spreadsheetml/2006/main" count="202" uniqueCount="112">
  <si>
    <t>PRVE IZMJENE I DOPUNE FINANCIJSKOG PLANA GIMNAZIJE FRANJE PETRIĆA 
ZA 2026. GODINU</t>
  </si>
  <si>
    <t>I. OPĆI DIO</t>
  </si>
  <si>
    <t>A) SAŽETAK RAČUNA PRIHODA I RASHODA</t>
  </si>
  <si>
    <t>EUR</t>
  </si>
  <si>
    <t>Plan za 2026.</t>
  </si>
  <si>
    <t>Povećanje/ smanjenje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</si>
  <si>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</si>
  <si>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</si>
  <si>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</si>
  <si>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</si>
  <si>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</si>
  <si>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</si>
  <si>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</si>
  <si>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</si>
  <si>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</si>
  <si>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</si>
  <si>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</si>
  <si>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</si>
  <si>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</si>
  <si>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</si>
  <si>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</si>
  <si>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</si>
  <si>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</si>
  <si>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</si>
  <si>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</si>
  <si>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</si>
  <si>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PRIHODI POSLOVANJA PREMA EKONOMSKOJ KLASIFIKACIJI</t>
  </si>
  <si>
    <t>Razred</t>
  </si>
  <si>
    <t>Skupina</t>
  </si>
  <si>
    <t>Naziv prihoda</t>
  </si>
  <si>
    <t>Plan 2026.</t>
  </si>
  <si>
    <t>Prihodi poslovanja</t>
  </si>
  <si>
    <t>Pomoći iz inozemstva i od subjekata unutar općeg proračuna</t>
  </si>
  <si>
    <t>Prihodi od upravnih i administrativnih pristojbi,pristojbi po posebnim propisima i naknada</t>
  </si>
  <si>
    <t>Prihodi od prodaje proizvoda i robe te pruženih usluga i prihodi od donacija</t>
  </si>
  <si>
    <t>Prihodi iz nadležnog proračuna i od HZZO-a temeljem ugovornih obveza</t>
  </si>
  <si>
    <t>Kazne,upravne mjere i ostali prihodi</t>
  </si>
  <si>
    <t>Prihodi od prodaje nefinancijske imovine</t>
  </si>
  <si>
    <t>Prihodi od prodaje proizvedene dugotrajne imovine</t>
  </si>
  <si>
    <t>Vlastiti izvori</t>
  </si>
  <si>
    <t>Višak prihoda</t>
  </si>
  <si>
    <t>UKUPNI PRIHODI</t>
  </si>
  <si>
    <t>RASHODI POSLOVANJA PREMA EKONOMSKOJ KLASIFIKACIJI</t>
  </si>
  <si>
    <t>Naziv rashoda</t>
  </si>
  <si>
    <t>Rashodi poslovanja</t>
  </si>
  <si>
    <t>Rashodi za zaposlene</t>
  </si>
  <si>
    <t>Materijalni rashodi</t>
  </si>
  <si>
    <t>Financijski rashodi</t>
  </si>
  <si>
    <t>Naknade građanima i kućanstvima</t>
  </si>
  <si>
    <t>Ostali rashodi</t>
  </si>
  <si>
    <t>Rashodi za nabavu nefinancijske imovine</t>
  </si>
  <si>
    <t>Rashodi za nabavu proizvedene dugotrajne imovine</t>
  </si>
  <si>
    <t>UKUPNI RASHODI</t>
  </si>
  <si>
    <t>PRIHODI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</si>
  <si>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</si>
  <si>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</si>
  <si>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</si>
  <si>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</si>
  <si>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</si>
  <si>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4 Prihodi za posebne namjene</t>
  </si>
  <si>
    <r>
      <rPr>
        <b/>
        <sz val="1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41 Prihodi za posebne namjene-proračunski korisnici</t>
    </r>
  </si>
  <si>
    <t xml:space="preserve">  42 Višak/manjak prihoda korisnici</t>
  </si>
  <si>
    <t xml:space="preserve"> '45 F.P.I dod.udio u por.na dohodak</t>
  </si>
  <si>
    <t>5 Pomoći</t>
  </si>
  <si>
    <t xml:space="preserve">  51 Pomoći iz državnog proračuna</t>
  </si>
  <si>
    <t>6 Donacije</t>
  </si>
  <si>
    <t xml:space="preserve">  61 Donacije-proračunski korisnici</t>
  </si>
  <si>
    <t>RASHODI POSLOVANJA PREMA IZVORIMA FINANCIRANJA</t>
  </si>
  <si>
    <t>RASHODI PREMA FUNKCIJSKOJ KLASIFIKACIJI</t>
  </si>
  <si>
    <t>BROJČANA OZNAKA I NAZIV</t>
  </si>
  <si>
    <t>Plan  2026.</t>
  </si>
  <si>
    <t>09 Obrazovanje</t>
  </si>
  <si>
    <t>0922 Više srednjoškolsko obrazovanje</t>
  </si>
  <si>
    <t>II. POSEBNI DIO</t>
  </si>
  <si>
    <t>Šifra</t>
  </si>
  <si>
    <t xml:space="preserve">Naziv </t>
  </si>
  <si>
    <t>RAZDJEL 030</t>
  </si>
  <si>
    <t>UPRAVNI ODJEL ZA OBRAZOVANJE, KULTURU I ŠPORT</t>
  </si>
  <si>
    <t>GLAVA 030-05</t>
  </si>
  <si>
    <t>SREDNJOŠKOLSKO OBRZOVANJE</t>
  </si>
  <si>
    <t>PROGRAM 2204</t>
  </si>
  <si>
    <t>Srednje školstvo -standard</t>
  </si>
  <si>
    <t>Aktivnost A2204-01</t>
  </si>
  <si>
    <t>Djelatnost srednjih škola</t>
  </si>
  <si>
    <t>Izvor financiranja 45</t>
  </si>
  <si>
    <t>F.P. i dod.udio u por.na dohodak</t>
  </si>
  <si>
    <t>Aktivnost A2204-07</t>
  </si>
  <si>
    <t>Administracija i upravljanje</t>
  </si>
  <si>
    <t>Izvor financiranja 51</t>
  </si>
  <si>
    <t>Državni proračun</t>
  </si>
  <si>
    <t>PROGRAM 2205</t>
  </si>
  <si>
    <t>Srednje školstvo -iznad standarda</t>
  </si>
  <si>
    <t>Aktivnost A2205-12</t>
  </si>
  <si>
    <t>Podizanje kvalitete i standarda u školstvu</t>
  </si>
  <si>
    <t>Izvor financiranja 41</t>
  </si>
  <si>
    <t>Prihodi za posebne namjene</t>
  </si>
  <si>
    <t>Izvor financiranja 42</t>
  </si>
  <si>
    <t>Višak/manjak prihoda korisnici</t>
  </si>
  <si>
    <t>Naknade građanima i kućanstvima na temelju osiguranja i druge naknade</t>
  </si>
  <si>
    <t>Izvor financiranja 61</t>
  </si>
  <si>
    <t>Tekuće donacije-korisnici</t>
  </si>
  <si>
    <t>PROGRAM 4302</t>
  </si>
  <si>
    <t>Projekti EU</t>
  </si>
  <si>
    <t>Tekući projekt T4302-64</t>
  </si>
  <si>
    <t>Projekt Erasmus KA1+Gim.F.Petrića</t>
  </si>
  <si>
    <t>Tekući projekt T4302-91</t>
  </si>
  <si>
    <t>Projekt Erasmus +Gim.F.Petrića-Eksp.,kreat.i inov</t>
  </si>
  <si>
    <t>UKUPNO</t>
  </si>
  <si>
    <t>Ravnateljica:</t>
  </si>
  <si>
    <t>Indeks Rebalans/Plan</t>
  </si>
  <si>
    <t>Iva Rončević,prof.</t>
  </si>
  <si>
    <t xml:space="preserve">Prve izmjene i dopune plana 2026.-Rebalans 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</si>
</sst>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\-??\ _k_n_-;_-@_-"/>
    <numFmt numFmtId="165" formatCode="#,##0.0000"/>
  </numFmts>
  <fonts count="22" x14ac:knownFonts="1">
    <font>
      <sz val="11"/>
      <color theme="1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 tint="0.79989013336588644"/>
        <bgColor rgb="FFDEE6EF"/>
      </patternFill>
    </fill>
    <fill>
      <patternFill patternType="solid">
        <fgColor theme="0" tint="-0.14999847407452621"/>
        <bgColor rgb="FFDEE6EF"/>
      </patternFill>
    </fill>
    <fill>
      <patternFill patternType="solid">
        <fgColor theme="4" tint="0.59987182226020086"/>
        <bgColor rgb="FFB4C7DC"/>
      </patternFill>
    </fill>
    <fill>
      <patternFill patternType="solid">
        <fgColor rgb="FFCCCCCC"/>
        <bgColor rgb="FFD9D9D9"/>
      </patternFill>
    </fill>
    <fill>
      <patternFill patternType="solid">
        <fgColor rgb="FFB2B2B2"/>
        <bgColor rgb="FFB4C7DC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D9D9D9"/>
      </patternFill>
    </fill>
    <fill>
      <patternFill patternType="solid">
        <fgColor theme="8" tint="0.79998168889431442"/>
        <bgColor rgb="FFDEE6EF"/>
      </patternFill>
    </fill>
    <fill>
      <patternFill patternType="solid">
        <fgColor theme="4" tint="0.59999389629810485"/>
        <bgColor rgb="FFB4C7DC"/>
      </patternFill>
    </fill>
    <fill>
      <patternFill patternType="solid">
        <fgColor theme="4" tint="0.59999389629810485"/>
        <bgColor rgb="FFBDD7EE"/>
      </patternFill>
    </fill>
    <fill>
      <patternFill patternType="solid">
        <fgColor theme="4" tint="0.59999389629810485"/>
        <bgColor rgb="FFFFFFCC"/>
      </patternFill>
    </fill>
    <fill>
      <patternFill patternType="solid">
        <fgColor theme="0"/>
        <bgColor rgb="FFDEE6EF"/>
      </patternFill>
    </fill>
    <fill>
      <patternFill patternType="solid">
        <fgColor theme="4" tint="0.79998168889431442"/>
        <bgColor rgb="FFDEE6EF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4" tint="0.79998168889431442"/>
        <bgColor rgb="FFDEEBF7"/>
      </patternFill>
    </fill>
    <fill>
      <patternFill patternType="solid">
        <fgColor theme="4" tint="0.79998168889431442"/>
        <bgColor rgb="FFBDD7EE"/>
      </patternFill>
    </fill>
    <fill>
      <patternFill patternType="solid">
        <fgColor theme="4" tint="0.79998168889431442"/>
        <bgColor rgb="FFD9D9D9"/>
      </patternFill>
    </fill>
    <fill>
      <patternFill patternType="solid">
        <fgColor theme="4" tint="0.59999389629810485"/>
        <bgColor rgb="FFD9D9D9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1" fillId="0" borderId="0" applyBorder="0" applyProtection="0"/>
  </cellStyleXfs>
  <cellXfs count="138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 applyProtection="1">
      <alignment horizontal="left"/>
    </xf>
    <xf numFmtId="0" fontId="7" fillId="2" borderId="4" xfId="0" applyFont="1" applyFill="1" applyBorder="1" applyAlignment="1" applyProtection="1">
      <alignment horizontal="center" vertical="center" wrapText="1"/>
    </xf>
    <xf numFmtId="4" fontId="7" fillId="3" borderId="4" xfId="0" applyNumberFormat="1" applyFont="1" applyFill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0" fontId="8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 applyProtection="1">
      <alignment vertical="center"/>
    </xf>
    <xf numFmtId="4" fontId="7" fillId="0" borderId="4" xfId="0" applyNumberFormat="1" applyFont="1" applyBorder="1" applyAlignment="1" applyProtection="1">
      <alignment horizontal="right" wrapText="1"/>
    </xf>
    <xf numFmtId="4" fontId="7" fillId="0" borderId="4" xfId="0" applyNumberFormat="1" applyFont="1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/>
    <xf numFmtId="0" fontId="10" fillId="0" borderId="0" xfId="0" applyFont="1" applyAlignment="1">
      <alignment wrapText="1"/>
    </xf>
    <xf numFmtId="4" fontId="8" fillId="4" borderId="2" xfId="0" applyNumberFormat="1" applyFont="1" applyFill="1" applyBorder="1" applyAlignment="1">
      <alignment horizontal="right"/>
    </xf>
    <xf numFmtId="4" fontId="8" fillId="4" borderId="4" xfId="0" applyNumberFormat="1" applyFont="1" applyFill="1" applyBorder="1" applyAlignment="1" applyProtection="1">
      <alignment horizontal="right" wrapText="1"/>
    </xf>
    <xf numFmtId="4" fontId="8" fillId="3" borderId="2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0" fontId="11" fillId="0" borderId="0" xfId="0" applyFont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/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 applyProtection="1">
      <alignment horizontal="left"/>
    </xf>
    <xf numFmtId="0" fontId="8" fillId="2" borderId="4" xfId="0" applyFont="1" applyFill="1" applyBorder="1" applyAlignment="1" applyProtection="1">
      <alignment horizontal="center" vertical="center" wrapText="1"/>
    </xf>
    <xf numFmtId="4" fontId="7" fillId="3" borderId="2" xfId="0" applyNumberFormat="1" applyFont="1" applyFill="1" applyBorder="1" applyAlignment="1">
      <alignment horizontal="right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9" fillId="2" borderId="4" xfId="0" applyFont="1" applyFill="1" applyBorder="1" applyAlignment="1" applyProtection="1">
      <alignment horizontal="left" vertical="center" wrapText="1"/>
    </xf>
    <xf numFmtId="4" fontId="3" fillId="2" borderId="5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0" fontId="5" fillId="0" borderId="0" xfId="0" applyFont="1"/>
    <xf numFmtId="0" fontId="9" fillId="2" borderId="4" xfId="0" applyFont="1" applyFill="1" applyBorder="1" applyAlignment="1" applyProtection="1">
      <alignment vertical="center" wrapText="1"/>
    </xf>
    <xf numFmtId="164" fontId="0" fillId="0" borderId="0" xfId="1" applyFont="1" applyBorder="1" applyAlignment="1" applyProtection="1"/>
    <xf numFmtId="164" fontId="5" fillId="0" borderId="0" xfId="1" applyFont="1" applyBorder="1" applyAlignment="1" applyProtection="1"/>
    <xf numFmtId="0" fontId="0" fillId="0" borderId="0" xfId="0" applyBorder="1"/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Font="1" applyBorder="1" applyAlignment="1">
      <alignment wrapText="1"/>
    </xf>
    <xf numFmtId="4" fontId="0" fillId="0" borderId="4" xfId="0" applyNumberFormat="1" applyBorder="1"/>
    <xf numFmtId="0" fontId="7" fillId="5" borderId="4" xfId="0" applyFont="1" applyFill="1" applyBorder="1" applyAlignment="1" applyProtection="1">
      <alignment horizontal="left" wrapText="1"/>
    </xf>
    <xf numFmtId="4" fontId="7" fillId="5" borderId="5" xfId="0" applyNumberFormat="1" applyFont="1" applyFill="1" applyBorder="1" applyAlignment="1" applyProtection="1">
      <alignment horizontal="right" wrapText="1"/>
    </xf>
    <xf numFmtId="0" fontId="16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 wrapText="1"/>
    </xf>
    <xf numFmtId="165" fontId="0" fillId="0" borderId="0" xfId="0" applyNumberFormat="1"/>
    <xf numFmtId="0" fontId="7" fillId="4" borderId="4" xfId="0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7" fillId="4" borderId="5" xfId="0" applyFont="1" applyFill="1" applyBorder="1" applyAlignment="1" applyProtection="1">
      <alignment horizontal="left" vertical="center" wrapText="1"/>
    </xf>
    <xf numFmtId="0" fontId="7" fillId="6" borderId="5" xfId="0" applyFont="1" applyFill="1" applyBorder="1" applyAlignment="1" applyProtection="1">
      <alignment horizontal="left" wrapText="1"/>
    </xf>
    <xf numFmtId="4" fontId="7" fillId="6" borderId="5" xfId="0" applyNumberFormat="1" applyFont="1" applyFill="1" applyBorder="1" applyAlignment="1">
      <alignment horizontal="right"/>
    </xf>
    <xf numFmtId="0" fontId="17" fillId="2" borderId="5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 indent="1"/>
    </xf>
    <xf numFmtId="0" fontId="3" fillId="2" borderId="3" xfId="0" applyFont="1" applyFill="1" applyBorder="1" applyAlignment="1" applyProtection="1">
      <alignment horizontal="left" vertical="center" wrapText="1" indent="1"/>
    </xf>
    <xf numFmtId="0" fontId="3" fillId="2" borderId="5" xfId="0" applyFont="1" applyFill="1" applyBorder="1" applyAlignment="1" applyProtection="1">
      <alignment horizontal="left" vertical="center" wrapText="1" indent="1"/>
    </xf>
    <xf numFmtId="0" fontId="3" fillId="2" borderId="2" xfId="0" applyFont="1" applyFill="1" applyBorder="1" applyAlignment="1" applyProtection="1">
      <alignment horizontal="left" vertical="center" wrapText="1"/>
    </xf>
    <xf numFmtId="3" fontId="0" fillId="0" borderId="0" xfId="0" applyNumberFormat="1"/>
    <xf numFmtId="4" fontId="7" fillId="6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vertical="top"/>
    </xf>
    <xf numFmtId="0" fontId="18" fillId="2" borderId="7" xfId="0" applyFont="1" applyFill="1" applyBorder="1" applyAlignment="1">
      <alignment vertical="top"/>
    </xf>
    <xf numFmtId="3" fontId="3" fillId="2" borderId="0" xfId="0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/>
    <xf numFmtId="4" fontId="3" fillId="8" borderId="4" xfId="0" applyNumberFormat="1" applyFont="1" applyFill="1" applyBorder="1" applyAlignment="1">
      <alignment horizontal="right"/>
    </xf>
    <xf numFmtId="4" fontId="7" fillId="7" borderId="4" xfId="0" applyNumberFormat="1" applyFont="1" applyFill="1" applyBorder="1" applyAlignment="1">
      <alignment horizontal="right"/>
    </xf>
    <xf numFmtId="4" fontId="3" fillId="9" borderId="4" xfId="0" applyNumberFormat="1" applyFont="1" applyFill="1" applyBorder="1" applyAlignment="1">
      <alignment horizontal="right"/>
    </xf>
    <xf numFmtId="0" fontId="7" fillId="11" borderId="4" xfId="0" applyFont="1" applyFill="1" applyBorder="1" applyAlignment="1" applyProtection="1">
      <alignment horizontal="left" wrapText="1"/>
    </xf>
    <xf numFmtId="4" fontId="7" fillId="11" borderId="5" xfId="0" applyNumberFormat="1" applyFont="1" applyFill="1" applyBorder="1" applyAlignment="1" applyProtection="1">
      <alignment horizontal="right" wrapText="1"/>
    </xf>
    <xf numFmtId="4" fontId="7" fillId="12" borderId="4" xfId="0" applyNumberFormat="1" applyFont="1" applyFill="1" applyBorder="1" applyAlignment="1">
      <alignment horizontal="right"/>
    </xf>
    <xf numFmtId="4" fontId="5" fillId="11" borderId="4" xfId="0" applyNumberFormat="1" applyFont="1" applyFill="1" applyBorder="1" applyAlignment="1"/>
    <xf numFmtId="4" fontId="7" fillId="13" borderId="5" xfId="0" applyNumberFormat="1" applyFont="1" applyFill="1" applyBorder="1" applyAlignment="1">
      <alignment horizontal="right"/>
    </xf>
    <xf numFmtId="4" fontId="5" fillId="11" borderId="4" xfId="0" applyNumberFormat="1" applyFont="1" applyFill="1" applyBorder="1"/>
    <xf numFmtId="4" fontId="7" fillId="10" borderId="4" xfId="0" applyNumberFormat="1" applyFont="1" applyFill="1" applyBorder="1" applyAlignment="1">
      <alignment horizontal="right"/>
    </xf>
    <xf numFmtId="4" fontId="3" fillId="14" borderId="4" xfId="0" applyNumberFormat="1" applyFont="1" applyFill="1" applyBorder="1" applyAlignment="1">
      <alignment horizontal="right"/>
    </xf>
    <xf numFmtId="4" fontId="7" fillId="15" borderId="4" xfId="0" applyNumberFormat="1" applyFont="1" applyFill="1" applyBorder="1" applyAlignment="1">
      <alignment horizontal="right"/>
    </xf>
    <xf numFmtId="0" fontId="8" fillId="15" borderId="4" xfId="0" applyFont="1" applyFill="1" applyBorder="1" applyAlignment="1" applyProtection="1">
      <alignment horizontal="left" vertical="center" wrapText="1"/>
    </xf>
    <xf numFmtId="0" fontId="8" fillId="15" borderId="4" xfId="0" applyFont="1" applyFill="1" applyBorder="1" applyAlignment="1" applyProtection="1">
      <alignment horizontal="left" wrapText="1"/>
    </xf>
    <xf numFmtId="4" fontId="7" fillId="15" borderId="5" xfId="0" applyNumberFormat="1" applyFont="1" applyFill="1" applyBorder="1" applyAlignment="1">
      <alignment horizontal="right"/>
    </xf>
    <xf numFmtId="0" fontId="8" fillId="15" borderId="4" xfId="0" applyFont="1" applyFill="1" applyBorder="1" applyAlignment="1">
      <alignment horizontal="left" vertical="center"/>
    </xf>
    <xf numFmtId="0" fontId="8" fillId="15" borderId="4" xfId="0" applyFont="1" applyFill="1" applyBorder="1" applyAlignment="1" applyProtection="1">
      <alignment horizontal="left" vertical="center"/>
    </xf>
    <xf numFmtId="0" fontId="8" fillId="15" borderId="4" xfId="0" applyFont="1" applyFill="1" applyBorder="1" applyAlignment="1" applyProtection="1">
      <alignment wrapText="1"/>
    </xf>
    <xf numFmtId="4" fontId="7" fillId="16" borderId="5" xfId="0" applyNumberFormat="1" applyFont="1" applyFill="1" applyBorder="1" applyAlignment="1">
      <alignment horizontal="right"/>
    </xf>
    <xf numFmtId="0" fontId="8" fillId="16" borderId="4" xfId="0" applyFont="1" applyFill="1" applyBorder="1" applyAlignment="1" applyProtection="1">
      <alignment horizontal="left" vertical="center" wrapText="1"/>
    </xf>
    <xf numFmtId="0" fontId="8" fillId="16" borderId="4" xfId="0" applyFont="1" applyFill="1" applyBorder="1" applyAlignment="1" applyProtection="1">
      <alignment vertical="center" wrapText="1"/>
    </xf>
    <xf numFmtId="4" fontId="7" fillId="16" borderId="4" xfId="0" applyNumberFormat="1" applyFont="1" applyFill="1" applyBorder="1" applyAlignment="1">
      <alignment horizontal="right"/>
    </xf>
    <xf numFmtId="0" fontId="7" fillId="15" borderId="4" xfId="0" applyFont="1" applyFill="1" applyBorder="1" applyAlignment="1" applyProtection="1">
      <alignment horizontal="left" wrapText="1"/>
    </xf>
    <xf numFmtId="0" fontId="8" fillId="15" borderId="4" xfId="0" applyFont="1" applyFill="1" applyBorder="1" applyAlignment="1">
      <alignment horizontal="left"/>
    </xf>
    <xf numFmtId="4" fontId="7" fillId="15" borderId="4" xfId="0" applyNumberFormat="1" applyFont="1" applyFill="1" applyBorder="1" applyAlignment="1" applyProtection="1">
      <alignment horizontal="right" wrapText="1"/>
    </xf>
    <xf numFmtId="4" fontId="7" fillId="17" borderId="4" xfId="0" applyNumberFormat="1" applyFont="1" applyFill="1" applyBorder="1" applyAlignment="1">
      <alignment horizontal="right"/>
    </xf>
    <xf numFmtId="0" fontId="8" fillId="11" borderId="4" xfId="0" applyFont="1" applyFill="1" applyBorder="1" applyAlignment="1" applyProtection="1">
      <alignment horizontal="left" wrapText="1"/>
    </xf>
    <xf numFmtId="4" fontId="7" fillId="11" borderId="5" xfId="0" applyNumberFormat="1" applyFont="1" applyFill="1" applyBorder="1" applyAlignment="1">
      <alignment horizontal="right"/>
    </xf>
    <xf numFmtId="0" fontId="7" fillId="18" borderId="5" xfId="0" applyFont="1" applyFill="1" applyBorder="1" applyAlignment="1" applyProtection="1">
      <alignment horizontal="left" vertical="center" wrapText="1"/>
    </xf>
    <xf numFmtId="4" fontId="7" fillId="18" borderId="5" xfId="0" applyNumberFormat="1" applyFont="1" applyFill="1" applyBorder="1" applyAlignment="1">
      <alignment horizontal="right"/>
    </xf>
    <xf numFmtId="4" fontId="7" fillId="19" borderId="4" xfId="0" applyNumberFormat="1" applyFont="1" applyFill="1" applyBorder="1" applyAlignment="1">
      <alignment horizontal="right"/>
    </xf>
    <xf numFmtId="4" fontId="7" fillId="18" borderId="4" xfId="0" applyNumberFormat="1" applyFont="1" applyFill="1" applyBorder="1" applyAlignment="1">
      <alignment horizontal="right"/>
    </xf>
    <xf numFmtId="0" fontId="7" fillId="12" borderId="5" xfId="0" applyFont="1" applyFill="1" applyBorder="1" applyAlignment="1" applyProtection="1">
      <alignment horizontal="left" vertical="center" wrapText="1"/>
    </xf>
    <xf numFmtId="4" fontId="7" fillId="12" borderId="5" xfId="0" applyNumberFormat="1" applyFont="1" applyFill="1" applyBorder="1" applyAlignment="1">
      <alignment horizontal="right"/>
    </xf>
    <xf numFmtId="4" fontId="7" fillId="20" borderId="4" xfId="0" applyNumberFormat="1" applyFont="1" applyFill="1" applyBorder="1" applyAlignment="1">
      <alignment horizontal="right"/>
    </xf>
    <xf numFmtId="0" fontId="7" fillId="14" borderId="4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8" fillId="15" borderId="2" xfId="0" applyFont="1" applyFill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3" borderId="2" xfId="0" applyFont="1" applyFill="1" applyBorder="1" applyAlignment="1" applyProtection="1">
      <alignment horizontal="left" vertical="center" wrapText="1"/>
    </xf>
    <xf numFmtId="0" fontId="8" fillId="4" borderId="4" xfId="0" applyFont="1" applyFill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wrapText="1"/>
    </xf>
    <xf numFmtId="0" fontId="8" fillId="3" borderId="4" xfId="0" applyFont="1" applyFill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5" fillId="11" borderId="4" xfId="0" applyFont="1" applyFill="1" applyBorder="1" applyAlignment="1">
      <alignment horizontal="left"/>
    </xf>
    <xf numFmtId="0" fontId="3" fillId="2" borderId="2" xfId="0" applyFont="1" applyFill="1" applyBorder="1" applyAlignment="1" applyProtection="1">
      <alignment horizontal="left" vertical="center"/>
    </xf>
    <xf numFmtId="0" fontId="3" fillId="2" borderId="3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horizontal="left" vertical="center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left" vertical="center" wrapText="1"/>
    </xf>
    <xf numFmtId="0" fontId="7" fillId="6" borderId="4" xfId="0" applyFont="1" applyFill="1" applyBorder="1" applyAlignment="1" applyProtection="1">
      <alignment horizontal="left" wrapText="1"/>
    </xf>
    <xf numFmtId="0" fontId="7" fillId="18" borderId="4" xfId="0" applyFont="1" applyFill="1" applyBorder="1" applyAlignment="1" applyProtection="1">
      <alignment horizontal="left" vertical="center" wrapText="1"/>
    </xf>
    <xf numFmtId="0" fontId="17" fillId="2" borderId="4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 indent="1"/>
    </xf>
    <xf numFmtId="0" fontId="7" fillId="18" borderId="4" xfId="0" applyFont="1" applyFill="1" applyBorder="1" applyAlignment="1" applyProtection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7" fillId="12" borderId="4" xfId="0" applyFont="1" applyFill="1" applyBorder="1" applyAlignment="1" applyProtection="1">
      <alignment horizontal="left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6EF"/>
      <rgbColor rgb="FFD9D9D9"/>
      <rgbColor rgb="FFFFFF99"/>
      <rgbColor rgb="FFB4C7DC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7B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zoomScaleNormal="100" workbookViewId="0">
      <selection activeCell="G26" sqref="G26"/>
    </sheetView>
  </sheetViews>
  <sheetFormatPr defaultColWidth="8.7109375" defaultRowHeight="15" x14ac:dyDescent="0.25"/>
  <cols>
    <col min="5" max="7" width="25.28515625" customWidth="1"/>
    <col min="8" max="8" width="22.28515625" customWidth="1"/>
    <col min="16383" max="16384" width="11.5703125" customWidth="1"/>
  </cols>
  <sheetData>
    <row r="1" spans="1:8" ht="42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18" x14ac:dyDescent="0.25">
      <c r="A2" s="2"/>
      <c r="B2" s="2"/>
      <c r="C2" s="2"/>
      <c r="D2" s="2"/>
      <c r="E2" s="2"/>
      <c r="F2" s="2"/>
      <c r="G2" s="2"/>
      <c r="H2" s="2"/>
    </row>
    <row r="3" spans="1:8" ht="15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18" x14ac:dyDescent="0.25">
      <c r="A4" s="2"/>
      <c r="B4" s="2"/>
      <c r="C4" s="2"/>
      <c r="D4" s="2"/>
      <c r="E4" s="2"/>
      <c r="F4" s="2"/>
      <c r="G4" s="3"/>
      <c r="H4" s="3"/>
    </row>
    <row r="5" spans="1:8" ht="15" customHeight="1" x14ac:dyDescent="0.25">
      <c r="A5" s="115" t="s">
        <v>2</v>
      </c>
      <c r="B5" s="115"/>
      <c r="C5" s="115"/>
      <c r="D5" s="115"/>
      <c r="E5" s="115"/>
      <c r="F5" s="115"/>
      <c r="G5" s="115"/>
      <c r="H5" s="115"/>
    </row>
    <row r="6" spans="1:8" ht="18" x14ac:dyDescent="0.25">
      <c r="A6" s="4"/>
      <c r="B6" s="5"/>
      <c r="C6" s="5"/>
      <c r="D6" s="5"/>
      <c r="E6" s="6"/>
      <c r="F6" s="7"/>
      <c r="G6" s="7"/>
      <c r="H6" s="8" t="s">
        <v>3</v>
      </c>
    </row>
    <row r="7" spans="1:8" ht="38.25" x14ac:dyDescent="0.25">
      <c r="A7" s="9"/>
      <c r="B7" s="10"/>
      <c r="C7" s="10"/>
      <c r="D7" s="11"/>
      <c r="E7" s="12"/>
      <c r="F7" s="13" t="s">
        <v>4</v>
      </c>
      <c r="G7" s="114" t="s">
        <v>111</v>
      </c>
      <c r="H7" s="13" t="s">
        <v>5</v>
      </c>
    </row>
    <row r="8" spans="1:8" ht="15" customHeight="1" x14ac:dyDescent="0.25">
      <c r="A8" s="116" t="s">
        <v>6</v>
      </c>
      <c r="B8" s="116"/>
      <c r="C8" s="116"/>
      <c r="D8" s="116"/>
      <c r="E8" s="116"/>
      <c r="F8" s="90">
        <f>F9+F10</f>
        <v>1585676.28</v>
      </c>
      <c r="G8" s="90">
        <f>G9+G10</f>
        <v>1598730.52</v>
      </c>
      <c r="H8" s="90">
        <f>H9+H10</f>
        <v>13054.239999999991</v>
      </c>
    </row>
    <row r="9" spans="1:8" ht="15" customHeight="1" x14ac:dyDescent="0.25">
      <c r="A9" s="117" t="s">
        <v>7</v>
      </c>
      <c r="B9" s="117"/>
      <c r="C9" s="117"/>
      <c r="D9" s="117"/>
      <c r="E9" s="117"/>
      <c r="F9" s="15">
        <v>1585676.28</v>
      </c>
      <c r="G9" s="15">
        <v>1598730.52</v>
      </c>
      <c r="H9" s="15">
        <f>SUM(G9-F9)</f>
        <v>13054.239999999991</v>
      </c>
    </row>
    <row r="10" spans="1:8" x14ac:dyDescent="0.25">
      <c r="A10" s="118" t="s">
        <v>8</v>
      </c>
      <c r="B10" s="118"/>
      <c r="C10" s="118"/>
      <c r="D10" s="118"/>
      <c r="E10" s="118"/>
      <c r="F10" s="15">
        <v>0</v>
      </c>
      <c r="G10" s="15">
        <v>0</v>
      </c>
      <c r="H10" s="15">
        <f>SUM(G10-F10)</f>
        <v>0</v>
      </c>
    </row>
    <row r="11" spans="1:8" x14ac:dyDescent="0.25">
      <c r="A11" s="16" t="s">
        <v>9</v>
      </c>
      <c r="B11" s="17"/>
      <c r="C11" s="17"/>
      <c r="D11" s="17"/>
      <c r="E11" s="17"/>
      <c r="F11" s="14">
        <f>F12+F13</f>
        <v>1586676.13</v>
      </c>
      <c r="G11" s="14">
        <f>G12+G13</f>
        <v>1601382.58</v>
      </c>
      <c r="H11" s="14">
        <f>H12+H13</f>
        <v>14706.450000000186</v>
      </c>
    </row>
    <row r="12" spans="1:8" ht="15" customHeight="1" x14ac:dyDescent="0.25">
      <c r="A12" s="117" t="s">
        <v>10</v>
      </c>
      <c r="B12" s="117"/>
      <c r="C12" s="117"/>
      <c r="D12" s="117"/>
      <c r="E12" s="117"/>
      <c r="F12" s="15">
        <v>1584876.13</v>
      </c>
      <c r="G12" s="15">
        <v>1589582.58</v>
      </c>
      <c r="H12" s="18">
        <f>SUM(G12-F12)</f>
        <v>4706.4500000001863</v>
      </c>
    </row>
    <row r="13" spans="1:8" x14ac:dyDescent="0.25">
      <c r="A13" s="118" t="s">
        <v>11</v>
      </c>
      <c r="B13" s="118"/>
      <c r="C13" s="118"/>
      <c r="D13" s="118"/>
      <c r="E13" s="118"/>
      <c r="F13" s="19">
        <v>1800</v>
      </c>
      <c r="G13" s="19">
        <v>11800</v>
      </c>
      <c r="H13" s="18">
        <f>SUM(G13-F13)</f>
        <v>10000</v>
      </c>
    </row>
    <row r="14" spans="1:8" ht="15" customHeight="1" x14ac:dyDescent="0.25">
      <c r="A14" s="119" t="s">
        <v>12</v>
      </c>
      <c r="B14" s="119"/>
      <c r="C14" s="119"/>
      <c r="D14" s="119"/>
      <c r="E14" s="119"/>
      <c r="F14" s="14">
        <f>F8-F11</f>
        <v>-999.8499999998603</v>
      </c>
      <c r="G14" s="14">
        <f>G8-G11</f>
        <v>-2652.0600000000559</v>
      </c>
      <c r="H14" s="14">
        <f>H8-H11</f>
        <v>-1652.2100000001956</v>
      </c>
    </row>
    <row r="15" spans="1:8" ht="18" x14ac:dyDescent="0.25">
      <c r="A15" s="2"/>
      <c r="B15" s="20"/>
      <c r="C15" s="20"/>
      <c r="D15" s="20"/>
      <c r="E15" s="20"/>
      <c r="F15" s="21"/>
      <c r="G15" s="21"/>
      <c r="H15" s="21"/>
    </row>
    <row r="16" spans="1:8" ht="15" customHeight="1" x14ac:dyDescent="0.25">
      <c r="A16" s="115" t="s">
        <v>13</v>
      </c>
      <c r="B16" s="115"/>
      <c r="C16" s="115"/>
      <c r="D16" s="115"/>
      <c r="E16" s="115"/>
      <c r="F16" s="115"/>
      <c r="G16" s="115"/>
      <c r="H16" s="115"/>
    </row>
    <row r="17" spans="1:8" ht="18" x14ac:dyDescent="0.25">
      <c r="A17" s="2"/>
      <c r="B17" s="20"/>
      <c r="C17" s="20"/>
      <c r="D17" s="20"/>
      <c r="E17" s="20"/>
      <c r="F17" s="21"/>
      <c r="G17" s="21"/>
      <c r="H17" s="21"/>
    </row>
    <row r="18" spans="1:8" ht="38.25" x14ac:dyDescent="0.25">
      <c r="A18" s="9"/>
      <c r="B18" s="10"/>
      <c r="C18" s="10"/>
      <c r="D18" s="11"/>
      <c r="E18" s="12"/>
      <c r="F18" s="13" t="s">
        <v>4</v>
      </c>
      <c r="G18" s="114" t="s">
        <v>111</v>
      </c>
      <c r="H18" s="13" t="s">
        <v>5</v>
      </c>
    </row>
    <row r="19" spans="1:8" x14ac:dyDescent="0.25">
      <c r="A19" s="118" t="s">
        <v>14</v>
      </c>
      <c r="B19" s="118"/>
      <c r="C19" s="118"/>
      <c r="D19" s="118"/>
      <c r="E19" s="118"/>
      <c r="F19" s="19">
        <v>0</v>
      </c>
      <c r="G19" s="19">
        <v>0</v>
      </c>
      <c r="H19" s="18">
        <v>0</v>
      </c>
    </row>
    <row r="20" spans="1:8" x14ac:dyDescent="0.25">
      <c r="A20" s="118" t="s">
        <v>15</v>
      </c>
      <c r="B20" s="118"/>
      <c r="C20" s="118"/>
      <c r="D20" s="118"/>
      <c r="E20" s="118"/>
      <c r="F20" s="19">
        <v>0</v>
      </c>
      <c r="G20" s="19">
        <v>0</v>
      </c>
      <c r="H20" s="18">
        <v>0</v>
      </c>
    </row>
    <row r="21" spans="1:8" ht="15" customHeight="1" x14ac:dyDescent="0.25">
      <c r="A21" s="119" t="s">
        <v>16</v>
      </c>
      <c r="B21" s="119"/>
      <c r="C21" s="119"/>
      <c r="D21" s="119"/>
      <c r="E21" s="119"/>
      <c r="F21" s="14">
        <f>F19-F20</f>
        <v>0</v>
      </c>
      <c r="G21" s="14">
        <f>G19-G20</f>
        <v>0</v>
      </c>
      <c r="H21" s="14">
        <f>H19-H20</f>
        <v>0</v>
      </c>
    </row>
    <row r="22" spans="1:8" ht="15" customHeight="1" x14ac:dyDescent="0.25">
      <c r="A22" s="119" t="s">
        <v>17</v>
      </c>
      <c r="B22" s="119"/>
      <c r="C22" s="119"/>
      <c r="D22" s="119"/>
      <c r="E22" s="119"/>
      <c r="F22" s="14">
        <f>F14+F21</f>
        <v>-999.8499999998603</v>
      </c>
      <c r="G22" s="14">
        <f>G14+G21</f>
        <v>-2652.0600000000559</v>
      </c>
      <c r="H22" s="14">
        <f>H14+H21</f>
        <v>-1652.2100000001956</v>
      </c>
    </row>
    <row r="23" spans="1:8" ht="18" x14ac:dyDescent="0.25">
      <c r="A23" s="2"/>
      <c r="B23" s="20"/>
      <c r="C23" s="20"/>
      <c r="D23" s="20"/>
      <c r="E23" s="20"/>
      <c r="F23" s="21"/>
      <c r="G23" s="21"/>
      <c r="H23" s="21"/>
    </row>
    <row r="24" spans="1:8" ht="15" customHeight="1" x14ac:dyDescent="0.25">
      <c r="A24" s="115" t="s">
        <v>18</v>
      </c>
      <c r="B24" s="115"/>
      <c r="C24" s="115"/>
      <c r="D24" s="115"/>
      <c r="E24" s="115"/>
      <c r="F24" s="115"/>
      <c r="G24" s="115"/>
      <c r="H24" s="115"/>
    </row>
    <row r="25" spans="1:8" ht="15.75" x14ac:dyDescent="0.25">
      <c r="A25" s="1"/>
      <c r="B25" s="22"/>
      <c r="C25" s="22"/>
      <c r="D25" s="22"/>
      <c r="E25" s="22"/>
      <c r="F25" s="22"/>
      <c r="G25" s="22"/>
      <c r="H25" s="22"/>
    </row>
    <row r="26" spans="1:8" ht="38.25" x14ac:dyDescent="0.25">
      <c r="A26" s="9"/>
      <c r="B26" s="10"/>
      <c r="C26" s="10"/>
      <c r="D26" s="11"/>
      <c r="E26" s="12"/>
      <c r="F26" s="13" t="s">
        <v>4</v>
      </c>
      <c r="G26" s="114" t="s">
        <v>111</v>
      </c>
      <c r="H26" s="13" t="s">
        <v>5</v>
      </c>
    </row>
    <row r="27" spans="1:8" ht="15" customHeight="1" x14ac:dyDescent="0.25">
      <c r="A27" s="120" t="s">
        <v>19</v>
      </c>
      <c r="B27" s="120"/>
      <c r="C27" s="120"/>
      <c r="D27" s="120"/>
      <c r="E27" s="120"/>
      <c r="F27" s="23">
        <v>999.85</v>
      </c>
      <c r="G27" s="23">
        <v>2652.06</v>
      </c>
      <c r="H27" s="24">
        <f>SUM(G27-F27)</f>
        <v>1652.21</v>
      </c>
    </row>
    <row r="28" spans="1:8" ht="15" customHeight="1" x14ac:dyDescent="0.25">
      <c r="A28" s="119" t="s">
        <v>20</v>
      </c>
      <c r="B28" s="119"/>
      <c r="C28" s="119"/>
      <c r="D28" s="119"/>
      <c r="E28" s="119"/>
      <c r="F28" s="25">
        <f>F22+F27</f>
        <v>1.397211235598661E-10</v>
      </c>
      <c r="G28" s="25">
        <f>G22+G27</f>
        <v>-5.5933924159035087E-11</v>
      </c>
      <c r="H28" s="26"/>
    </row>
    <row r="29" spans="1:8" ht="45" customHeight="1" x14ac:dyDescent="0.25">
      <c r="A29" s="122" t="s">
        <v>21</v>
      </c>
      <c r="B29" s="122"/>
      <c r="C29" s="122"/>
      <c r="D29" s="122"/>
      <c r="E29" s="122"/>
      <c r="F29" s="25">
        <f>F14+F21+F27-F28</f>
        <v>0</v>
      </c>
      <c r="G29" s="25">
        <f>G14+G21+G27-G28</f>
        <v>0</v>
      </c>
      <c r="H29" s="26">
        <f>H14+H21+H27-H28</f>
        <v>-1.9554136088117957E-10</v>
      </c>
    </row>
    <row r="30" spans="1:8" ht="15.75" x14ac:dyDescent="0.25">
      <c r="A30" s="27"/>
      <c r="B30" s="28"/>
      <c r="C30" s="28"/>
      <c r="D30" s="28"/>
      <c r="E30" s="28"/>
      <c r="F30" s="28"/>
      <c r="G30" s="28"/>
      <c r="H30" s="28"/>
    </row>
    <row r="31" spans="1:8" ht="15" customHeight="1" x14ac:dyDescent="0.25">
      <c r="A31" s="123" t="s">
        <v>22</v>
      </c>
      <c r="B31" s="123"/>
      <c r="C31" s="123"/>
      <c r="D31" s="123"/>
      <c r="E31" s="123"/>
      <c r="F31" s="123"/>
      <c r="G31" s="123"/>
      <c r="H31" s="123"/>
    </row>
    <row r="32" spans="1:8" ht="18" x14ac:dyDescent="0.25">
      <c r="A32" s="29"/>
      <c r="B32" s="30"/>
      <c r="C32" s="30"/>
      <c r="D32" s="30"/>
      <c r="E32" s="30"/>
      <c r="F32" s="31"/>
      <c r="G32" s="31"/>
      <c r="H32" s="31"/>
    </row>
    <row r="33" spans="1:8" ht="38.25" x14ac:dyDescent="0.25">
      <c r="A33" s="32"/>
      <c r="B33" s="33"/>
      <c r="C33" s="33"/>
      <c r="D33" s="34"/>
      <c r="E33" s="35"/>
      <c r="F33" s="36" t="s">
        <v>4</v>
      </c>
      <c r="G33" s="114" t="s">
        <v>111</v>
      </c>
      <c r="H33" s="13" t="s">
        <v>5</v>
      </c>
    </row>
    <row r="34" spans="1:8" ht="15" customHeight="1" x14ac:dyDescent="0.25">
      <c r="A34" s="120" t="s">
        <v>19</v>
      </c>
      <c r="B34" s="120"/>
      <c r="C34" s="120"/>
      <c r="D34" s="120"/>
      <c r="E34" s="120"/>
      <c r="F34" s="23">
        <v>999.85</v>
      </c>
      <c r="G34" s="23">
        <v>2652.06</v>
      </c>
      <c r="H34" s="24">
        <v>1652.21</v>
      </c>
    </row>
    <row r="35" spans="1:8" ht="28.5" customHeight="1" x14ac:dyDescent="0.25">
      <c r="A35" s="120" t="s">
        <v>23</v>
      </c>
      <c r="B35" s="120"/>
      <c r="C35" s="120"/>
      <c r="D35" s="120"/>
      <c r="E35" s="120"/>
      <c r="F35" s="23">
        <v>999.85</v>
      </c>
      <c r="G35" s="23">
        <v>2652.06</v>
      </c>
      <c r="H35" s="24">
        <v>1652.21</v>
      </c>
    </row>
    <row r="36" spans="1:8" ht="15" customHeight="1" x14ac:dyDescent="0.25">
      <c r="A36" s="120" t="s">
        <v>24</v>
      </c>
      <c r="B36" s="120"/>
      <c r="C36" s="120"/>
      <c r="D36" s="120"/>
      <c r="E36" s="120"/>
      <c r="F36" s="23">
        <v>0</v>
      </c>
      <c r="G36" s="23">
        <v>0</v>
      </c>
      <c r="H36" s="24">
        <v>0</v>
      </c>
    </row>
    <row r="37" spans="1:8" ht="15" customHeight="1" x14ac:dyDescent="0.25">
      <c r="A37" s="119" t="s">
        <v>20</v>
      </c>
      <c r="B37" s="119"/>
      <c r="C37" s="119"/>
      <c r="D37" s="119"/>
      <c r="E37" s="119"/>
      <c r="F37" s="37">
        <f>F34-F35+F36</f>
        <v>0</v>
      </c>
      <c r="G37" s="37">
        <f>G34-G35+G36</f>
        <v>0</v>
      </c>
      <c r="H37" s="14">
        <f>H34-H35+H36</f>
        <v>0</v>
      </c>
    </row>
    <row r="38" spans="1:8" ht="17.25" customHeight="1" x14ac:dyDescent="0.25"/>
    <row r="39" spans="1:8" x14ac:dyDescent="0.25">
      <c r="A39" s="121"/>
      <c r="B39" s="121"/>
      <c r="C39" s="121"/>
      <c r="D39" s="121"/>
      <c r="E39" s="121"/>
      <c r="F39" s="121"/>
      <c r="G39" s="121"/>
      <c r="H39" s="121"/>
    </row>
    <row r="40" spans="1:8" ht="9" customHeight="1" x14ac:dyDescent="0.25"/>
  </sheetData>
  <mergeCells count="24">
    <mergeCell ref="A35:E35"/>
    <mergeCell ref="A36:E36"/>
    <mergeCell ref="A37:E37"/>
    <mergeCell ref="A39:H39"/>
    <mergeCell ref="A27:E27"/>
    <mergeCell ref="A28:E28"/>
    <mergeCell ref="A29:E29"/>
    <mergeCell ref="A31:H31"/>
    <mergeCell ref="A34:E34"/>
    <mergeCell ref="A19:E19"/>
    <mergeCell ref="A20:E20"/>
    <mergeCell ref="A21:E21"/>
    <mergeCell ref="A22:E22"/>
    <mergeCell ref="A24:H24"/>
    <mergeCell ref="A10:E10"/>
    <mergeCell ref="A12:E12"/>
    <mergeCell ref="A13:E13"/>
    <mergeCell ref="A14:E14"/>
    <mergeCell ref="A16:H16"/>
    <mergeCell ref="A1:H1"/>
    <mergeCell ref="A3:H3"/>
    <mergeCell ref="A5:H5"/>
    <mergeCell ref="A8:E8"/>
    <mergeCell ref="A9:E9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3"/>
  <sheetViews>
    <sheetView zoomScaleNormal="100" workbookViewId="0">
      <selection activeCell="E26" sqref="E26"/>
    </sheetView>
  </sheetViews>
  <sheetFormatPr defaultColWidth="8.7109375" defaultRowHeight="15" x14ac:dyDescent="0.25"/>
  <cols>
    <col min="1" max="1" width="7.42578125" customWidth="1"/>
    <col min="2" max="2" width="8.42578125" customWidth="1"/>
    <col min="3" max="3" width="33" customWidth="1"/>
    <col min="4" max="6" width="22.7109375" customWidth="1"/>
    <col min="7" max="7" width="10.85546875" customWidth="1"/>
    <col min="10" max="10" width="15.85546875" customWidth="1"/>
    <col min="16383" max="16384" width="11.5703125" customWidth="1"/>
  </cols>
  <sheetData>
    <row r="1" spans="1:14" ht="42" customHeight="1" x14ac:dyDescent="0.25">
      <c r="A1" s="115" t="s">
        <v>0</v>
      </c>
      <c r="B1" s="115"/>
      <c r="C1" s="115"/>
      <c r="D1" s="115"/>
      <c r="E1" s="115"/>
      <c r="F1" s="115"/>
      <c r="G1" s="1"/>
    </row>
    <row r="2" spans="1:14" ht="18" customHeight="1" x14ac:dyDescent="0.25">
      <c r="A2" s="2"/>
      <c r="B2" s="2"/>
      <c r="C2" s="2"/>
      <c r="D2" s="2"/>
      <c r="E2" s="2"/>
      <c r="F2" s="2"/>
      <c r="G2" s="2"/>
    </row>
    <row r="3" spans="1:14" ht="15" customHeight="1" x14ac:dyDescent="0.25">
      <c r="A3" s="115" t="s">
        <v>1</v>
      </c>
      <c r="B3" s="115"/>
      <c r="C3" s="115"/>
      <c r="D3" s="115"/>
      <c r="E3" s="115"/>
      <c r="F3" s="115"/>
      <c r="G3" s="1"/>
    </row>
    <row r="4" spans="1:14" ht="18" x14ac:dyDescent="0.25">
      <c r="A4" s="2"/>
      <c r="B4" s="2"/>
      <c r="C4" s="2"/>
      <c r="D4" s="2"/>
      <c r="E4" s="3"/>
      <c r="F4" s="3"/>
      <c r="G4" s="3"/>
    </row>
    <row r="5" spans="1:14" ht="18" customHeight="1" x14ac:dyDescent="0.25">
      <c r="A5" s="115" t="s">
        <v>25</v>
      </c>
      <c r="B5" s="115"/>
      <c r="C5" s="115"/>
      <c r="D5" s="115"/>
      <c r="E5" s="115"/>
      <c r="F5" s="115"/>
      <c r="G5" s="1"/>
    </row>
    <row r="6" spans="1:14" ht="18" x14ac:dyDescent="0.25">
      <c r="A6" s="2"/>
      <c r="B6" s="2"/>
      <c r="C6" s="2"/>
      <c r="D6" s="2"/>
      <c r="E6" s="3"/>
      <c r="F6" s="3"/>
      <c r="G6" s="3"/>
    </row>
    <row r="7" spans="1:14" ht="15" customHeight="1" x14ac:dyDescent="0.25">
      <c r="A7" s="115" t="s">
        <v>26</v>
      </c>
      <c r="B7" s="115"/>
      <c r="C7" s="115"/>
      <c r="D7" s="115"/>
      <c r="E7" s="115"/>
      <c r="F7" s="115"/>
      <c r="G7" s="1"/>
    </row>
    <row r="8" spans="1:14" ht="18" x14ac:dyDescent="0.25">
      <c r="A8" s="2"/>
      <c r="B8" s="2"/>
      <c r="C8" s="2"/>
      <c r="D8" s="2"/>
      <c r="E8" s="3"/>
      <c r="F8" s="3"/>
      <c r="G8" s="3"/>
    </row>
    <row r="9" spans="1:14" ht="38.25" x14ac:dyDescent="0.25">
      <c r="A9" s="38" t="s">
        <v>27</v>
      </c>
      <c r="B9" s="39" t="s">
        <v>28</v>
      </c>
      <c r="C9" s="39" t="s">
        <v>29</v>
      </c>
      <c r="D9" s="38" t="s">
        <v>30</v>
      </c>
      <c r="E9" s="38" t="s">
        <v>111</v>
      </c>
      <c r="F9" s="38" t="s">
        <v>5</v>
      </c>
      <c r="G9" s="60" t="s">
        <v>109</v>
      </c>
    </row>
    <row r="10" spans="1:14" ht="24.75" customHeight="1" x14ac:dyDescent="0.25">
      <c r="A10" s="38"/>
      <c r="B10" s="39"/>
      <c r="C10" s="39"/>
      <c r="D10" s="39"/>
      <c r="E10" s="39"/>
      <c r="F10" s="39"/>
      <c r="G10" s="60"/>
    </row>
    <row r="11" spans="1:14" ht="26.25" customHeight="1" x14ac:dyDescent="0.25">
      <c r="A11" s="91">
        <v>6</v>
      </c>
      <c r="B11" s="91"/>
      <c r="C11" s="92" t="s">
        <v>31</v>
      </c>
      <c r="D11" s="93">
        <f>SUM(D12+D13+D14+D15)</f>
        <v>1585676.28</v>
      </c>
      <c r="E11" s="93">
        <f>SUM(E12+E13+E14+E15)</f>
        <v>1598730.52</v>
      </c>
      <c r="F11" s="93">
        <f>SUM(F12+F13+F14+F15)</f>
        <v>13054.240000000005</v>
      </c>
      <c r="G11" s="90">
        <f>SUM(E11/D11*100)</f>
        <v>100.82326009190223</v>
      </c>
    </row>
    <row r="12" spans="1:14" ht="30.75" customHeight="1" x14ac:dyDescent="0.25">
      <c r="A12" s="40"/>
      <c r="B12" s="41">
        <v>63</v>
      </c>
      <c r="C12" s="41" t="s">
        <v>32</v>
      </c>
      <c r="D12" s="42">
        <v>1500545</v>
      </c>
      <c r="E12" s="42">
        <v>1505936</v>
      </c>
      <c r="F12" s="42">
        <f t="shared" ref="F12:F21" si="0">SUM(E12-D12)</f>
        <v>5391</v>
      </c>
      <c r="G12" s="89">
        <f t="shared" ref="G12:G21" si="1">SUM(E12/D12*100)</f>
        <v>100.35926946542757</v>
      </c>
    </row>
    <row r="13" spans="1:14" ht="39.75" customHeight="1" x14ac:dyDescent="0.25">
      <c r="A13" s="43"/>
      <c r="B13" s="43">
        <v>65</v>
      </c>
      <c r="C13" s="44" t="s">
        <v>33</v>
      </c>
      <c r="D13" s="45">
        <v>1300</v>
      </c>
      <c r="E13" s="45">
        <v>1300</v>
      </c>
      <c r="F13" s="42">
        <f t="shared" si="0"/>
        <v>0</v>
      </c>
      <c r="G13" s="89">
        <f t="shared" si="1"/>
        <v>100</v>
      </c>
    </row>
    <row r="14" spans="1:14" ht="30.75" customHeight="1" x14ac:dyDescent="0.25">
      <c r="A14" s="43"/>
      <c r="B14" s="43">
        <v>66</v>
      </c>
      <c r="C14" s="44" t="s">
        <v>34</v>
      </c>
      <c r="D14" s="45">
        <v>5000</v>
      </c>
      <c r="E14" s="45">
        <v>15400</v>
      </c>
      <c r="F14" s="42">
        <f t="shared" si="0"/>
        <v>10400</v>
      </c>
      <c r="G14" s="89">
        <f t="shared" si="1"/>
        <v>308</v>
      </c>
    </row>
    <row r="15" spans="1:14" ht="30" customHeight="1" x14ac:dyDescent="0.25">
      <c r="A15" s="43"/>
      <c r="B15" s="43">
        <v>67</v>
      </c>
      <c r="C15" s="41" t="s">
        <v>35</v>
      </c>
      <c r="D15" s="45">
        <v>78831.28</v>
      </c>
      <c r="E15" s="45">
        <v>76094.52</v>
      </c>
      <c r="F15" s="42">
        <f t="shared" si="0"/>
        <v>-2736.7599999999948</v>
      </c>
      <c r="G15" s="89">
        <f t="shared" si="1"/>
        <v>96.528332408150675</v>
      </c>
    </row>
    <row r="16" spans="1:14" s="46" customFormat="1" ht="30" customHeight="1" x14ac:dyDescent="0.25">
      <c r="A16" s="43"/>
      <c r="B16" s="43">
        <v>68</v>
      </c>
      <c r="C16" s="41" t="s">
        <v>36</v>
      </c>
      <c r="D16" s="42">
        <v>0</v>
      </c>
      <c r="E16" s="42">
        <v>0</v>
      </c>
      <c r="F16" s="42">
        <f t="shared" si="0"/>
        <v>0</v>
      </c>
      <c r="G16" s="89">
        <v>0</v>
      </c>
      <c r="H16"/>
      <c r="I16"/>
      <c r="J16"/>
      <c r="K16"/>
      <c r="L16"/>
      <c r="M16"/>
      <c r="N16"/>
    </row>
    <row r="17" spans="1:14" ht="25.5" customHeight="1" x14ac:dyDescent="0.25">
      <c r="A17" s="94">
        <v>7</v>
      </c>
      <c r="B17" s="95"/>
      <c r="C17" s="96" t="s">
        <v>37</v>
      </c>
      <c r="D17" s="93">
        <f>SUM(D18)</f>
        <v>0</v>
      </c>
      <c r="E17" s="93">
        <f>SUM(E18)</f>
        <v>0</v>
      </c>
      <c r="F17" s="97">
        <f t="shared" si="0"/>
        <v>0</v>
      </c>
      <c r="G17" s="90">
        <v>0</v>
      </c>
      <c r="H17" s="46"/>
      <c r="I17" s="46"/>
      <c r="J17" s="46"/>
      <c r="K17" s="46"/>
    </row>
    <row r="18" spans="1:14" ht="27" customHeight="1" x14ac:dyDescent="0.25">
      <c r="A18" s="41"/>
      <c r="B18" s="41">
        <v>72</v>
      </c>
      <c r="C18" s="47" t="s">
        <v>38</v>
      </c>
      <c r="D18" s="45">
        <v>0</v>
      </c>
      <c r="E18" s="45">
        <v>0</v>
      </c>
      <c r="F18" s="42">
        <f t="shared" si="0"/>
        <v>0</v>
      </c>
      <c r="G18" s="89">
        <v>0</v>
      </c>
      <c r="J18" s="48"/>
      <c r="K18" s="48"/>
    </row>
    <row r="19" spans="1:14" ht="27" customHeight="1" x14ac:dyDescent="0.25">
      <c r="A19" s="98">
        <v>9</v>
      </c>
      <c r="B19" s="98"/>
      <c r="C19" s="99" t="s">
        <v>39</v>
      </c>
      <c r="D19" s="100">
        <f>SUM(D20)</f>
        <v>999.85</v>
      </c>
      <c r="E19" s="100">
        <f>SUM(E20)</f>
        <v>2652.06</v>
      </c>
      <c r="F19" s="97">
        <f t="shared" si="0"/>
        <v>1652.21</v>
      </c>
      <c r="G19" s="90">
        <f t="shared" si="1"/>
        <v>265.24578686803022</v>
      </c>
      <c r="J19" s="48"/>
      <c r="K19" s="48"/>
    </row>
    <row r="20" spans="1:14" s="46" customFormat="1" ht="27" customHeight="1" x14ac:dyDescent="0.25">
      <c r="A20" s="41"/>
      <c r="B20" s="41">
        <v>92</v>
      </c>
      <c r="C20" s="41" t="s">
        <v>40</v>
      </c>
      <c r="D20" s="45">
        <v>999.85</v>
      </c>
      <c r="E20" s="45">
        <v>2652.06</v>
      </c>
      <c r="F20" s="42">
        <f t="shared" si="0"/>
        <v>1652.21</v>
      </c>
      <c r="G20" s="89">
        <f t="shared" si="1"/>
        <v>265.24578686803022</v>
      </c>
      <c r="H20"/>
      <c r="I20"/>
      <c r="J20" s="48"/>
      <c r="K20" s="48"/>
      <c r="L20"/>
      <c r="M20"/>
      <c r="N20"/>
    </row>
    <row r="21" spans="1:14" ht="25.5" customHeight="1" x14ac:dyDescent="0.25">
      <c r="A21" s="124" t="s">
        <v>41</v>
      </c>
      <c r="B21" s="124"/>
      <c r="C21" s="124"/>
      <c r="D21" s="85">
        <f>SUM(D12+D13+D14+D15+D17+D16+D19)</f>
        <v>1586676.1300000001</v>
      </c>
      <c r="E21" s="85">
        <f>SUM(E12+E13+E14+E15+E17+E16+E19)</f>
        <v>1601382.58</v>
      </c>
      <c r="F21" s="86">
        <f t="shared" si="0"/>
        <v>14706.449999999953</v>
      </c>
      <c r="G21" s="88">
        <f t="shared" si="1"/>
        <v>100.92687157271345</v>
      </c>
      <c r="H21" s="46"/>
      <c r="I21" s="46"/>
      <c r="J21" s="49"/>
      <c r="K21" s="49"/>
    </row>
    <row r="22" spans="1:14" ht="15" customHeight="1" x14ac:dyDescent="0.25">
      <c r="A22" s="50"/>
      <c r="B22" s="50"/>
      <c r="C22" s="50"/>
      <c r="D22" s="50"/>
      <c r="E22" s="50"/>
      <c r="F22" s="50"/>
      <c r="G22" s="50"/>
      <c r="J22" s="48"/>
      <c r="K22" s="48"/>
    </row>
    <row r="23" spans="1:14" ht="15" customHeight="1" x14ac:dyDescent="0.25">
      <c r="A23" s="50"/>
      <c r="B23" s="50"/>
      <c r="C23" s="50"/>
      <c r="D23" s="50"/>
      <c r="E23" s="50"/>
      <c r="F23" s="50"/>
      <c r="G23" s="50"/>
      <c r="J23" s="48"/>
      <c r="K23" s="48"/>
    </row>
    <row r="24" spans="1:14" ht="15.75" customHeight="1" x14ac:dyDescent="0.25">
      <c r="A24" s="115" t="s">
        <v>42</v>
      </c>
      <c r="B24" s="115"/>
      <c r="C24" s="115"/>
      <c r="D24" s="115"/>
      <c r="E24" s="115"/>
      <c r="F24" s="115"/>
      <c r="G24" s="1"/>
      <c r="J24" s="48"/>
      <c r="K24" s="48"/>
    </row>
    <row r="25" spans="1:14" ht="15.75" customHeight="1" x14ac:dyDescent="0.25">
      <c r="A25" s="2"/>
      <c r="B25" s="2"/>
      <c r="C25" s="2"/>
      <c r="D25" s="2"/>
      <c r="E25" s="3"/>
      <c r="F25" s="3"/>
      <c r="G25" s="3"/>
      <c r="J25" s="48"/>
      <c r="K25" s="48"/>
    </row>
    <row r="26" spans="1:14" ht="42.75" customHeight="1" x14ac:dyDescent="0.25">
      <c r="A26" s="38" t="s">
        <v>27</v>
      </c>
      <c r="B26" s="39" t="s">
        <v>28</v>
      </c>
      <c r="C26" s="39" t="s">
        <v>43</v>
      </c>
      <c r="D26" s="38" t="s">
        <v>30</v>
      </c>
      <c r="E26" s="60" t="s">
        <v>111</v>
      </c>
      <c r="F26" s="38" t="s">
        <v>5</v>
      </c>
      <c r="G26" s="60" t="s">
        <v>109</v>
      </c>
      <c r="J26" s="48"/>
      <c r="K26" s="48"/>
    </row>
    <row r="27" spans="1:14" ht="24.75" customHeight="1" x14ac:dyDescent="0.25">
      <c r="A27" s="91">
        <v>3</v>
      </c>
      <c r="B27" s="91"/>
      <c r="C27" s="92" t="s">
        <v>44</v>
      </c>
      <c r="D27" s="93">
        <f>SUM(D28:D32)</f>
        <v>1584876.13</v>
      </c>
      <c r="E27" s="93">
        <f>SUM(E28:E32)</f>
        <v>1589582.58</v>
      </c>
      <c r="F27" s="93">
        <f>SUM(F28:F32)</f>
        <v>4706.4499999999971</v>
      </c>
      <c r="G27" s="90">
        <f>SUM(E27/D27*100)</f>
        <v>100.29696011637202</v>
      </c>
      <c r="J27" s="48"/>
      <c r="K27" s="48"/>
    </row>
    <row r="28" spans="1:14" x14ac:dyDescent="0.25">
      <c r="A28" s="40"/>
      <c r="B28" s="41">
        <v>31</v>
      </c>
      <c r="C28" s="41" t="s">
        <v>45</v>
      </c>
      <c r="D28" s="42">
        <v>1490345</v>
      </c>
      <c r="E28" s="42">
        <v>1495336</v>
      </c>
      <c r="F28" s="42">
        <f>SUM(E28-D28)</f>
        <v>4991</v>
      </c>
      <c r="G28" s="89">
        <f t="shared" ref="G28:G35" si="2">SUM(E28/D28*100)</f>
        <v>100.33488890156306</v>
      </c>
      <c r="J28" s="48"/>
      <c r="K28" s="48"/>
    </row>
    <row r="29" spans="1:14" x14ac:dyDescent="0.25">
      <c r="A29" s="43"/>
      <c r="B29" s="43">
        <v>32</v>
      </c>
      <c r="C29" s="43" t="s">
        <v>46</v>
      </c>
      <c r="D29" s="42">
        <v>92121.13</v>
      </c>
      <c r="E29" s="42">
        <v>90609.22</v>
      </c>
      <c r="F29" s="42">
        <f>SUM(E29-D29)</f>
        <v>-1511.9100000000035</v>
      </c>
      <c r="G29" s="89">
        <f t="shared" si="2"/>
        <v>98.358780444833883</v>
      </c>
      <c r="J29" s="48"/>
      <c r="K29" s="48"/>
    </row>
    <row r="30" spans="1:14" x14ac:dyDescent="0.25">
      <c r="A30" s="43"/>
      <c r="B30" s="43">
        <v>34</v>
      </c>
      <c r="C30" s="43" t="s">
        <v>47</v>
      </c>
      <c r="D30" s="42">
        <v>110</v>
      </c>
      <c r="E30" s="42">
        <v>110</v>
      </c>
      <c r="F30" s="42">
        <f>SUM(E30-D30)</f>
        <v>0</v>
      </c>
      <c r="G30" s="89">
        <f t="shared" si="2"/>
        <v>100</v>
      </c>
      <c r="J30" s="48"/>
      <c r="K30" s="48"/>
    </row>
    <row r="31" spans="1:14" x14ac:dyDescent="0.25">
      <c r="A31" s="43"/>
      <c r="B31" s="43">
        <v>37</v>
      </c>
      <c r="C31" s="43" t="s">
        <v>48</v>
      </c>
      <c r="D31" s="42">
        <v>2300</v>
      </c>
      <c r="E31" s="42">
        <v>3127.36</v>
      </c>
      <c r="F31" s="42">
        <f>SUM(E31-D31)</f>
        <v>827.36000000000013</v>
      </c>
      <c r="G31" s="89">
        <f t="shared" si="2"/>
        <v>135.97217391304349</v>
      </c>
      <c r="J31" s="48"/>
      <c r="K31" s="48"/>
    </row>
    <row r="32" spans="1:14" x14ac:dyDescent="0.25">
      <c r="A32" s="43"/>
      <c r="B32" s="43">
        <v>38</v>
      </c>
      <c r="C32" s="43" t="s">
        <v>49</v>
      </c>
      <c r="D32" s="42">
        <v>0</v>
      </c>
      <c r="E32" s="42">
        <v>400</v>
      </c>
      <c r="F32" s="42">
        <f>SUM(E32-D32)</f>
        <v>400</v>
      </c>
      <c r="G32" s="89">
        <v>0</v>
      </c>
      <c r="J32" s="48"/>
      <c r="K32" s="48"/>
    </row>
    <row r="33" spans="1:11" ht="28.5" customHeight="1" x14ac:dyDescent="0.25">
      <c r="A33" s="94">
        <v>4</v>
      </c>
      <c r="B33" s="95"/>
      <c r="C33" s="96" t="s">
        <v>50</v>
      </c>
      <c r="D33" s="93">
        <f>SUM(D34)</f>
        <v>1800</v>
      </c>
      <c r="E33" s="93">
        <f>SUM(E34)</f>
        <v>11800</v>
      </c>
      <c r="F33" s="93">
        <f>SUM(F34)</f>
        <v>10000</v>
      </c>
      <c r="G33" s="90">
        <f t="shared" si="2"/>
        <v>655.55555555555554</v>
      </c>
      <c r="J33" s="48"/>
      <c r="K33" s="48"/>
    </row>
    <row r="34" spans="1:11" ht="30.75" customHeight="1" x14ac:dyDescent="0.25">
      <c r="A34" s="51"/>
      <c r="B34" s="52">
        <v>42</v>
      </c>
      <c r="C34" s="53" t="s">
        <v>51</v>
      </c>
      <c r="D34" s="54">
        <v>1800</v>
      </c>
      <c r="E34" s="54">
        <v>11800</v>
      </c>
      <c r="F34" s="54">
        <f>SUM(E34-D34)</f>
        <v>10000</v>
      </c>
      <c r="G34" s="89">
        <f t="shared" si="2"/>
        <v>655.55555555555554</v>
      </c>
      <c r="J34" s="48"/>
      <c r="K34" s="48"/>
    </row>
    <row r="35" spans="1:11" ht="24.75" customHeight="1" x14ac:dyDescent="0.25">
      <c r="A35" s="124" t="s">
        <v>52</v>
      </c>
      <c r="B35" s="124"/>
      <c r="C35" s="124"/>
      <c r="D35" s="87">
        <f>SUM(D33+D27)</f>
        <v>1586676.13</v>
      </c>
      <c r="E35" s="87">
        <f>SUM(E33+E27)</f>
        <v>1601382.58</v>
      </c>
      <c r="F35" s="87">
        <f>SUM(F33+F27)</f>
        <v>14706.449999999997</v>
      </c>
      <c r="G35" s="88">
        <f t="shared" si="2"/>
        <v>100.92687157271347</v>
      </c>
    </row>
    <row r="36" spans="1:11" ht="45" customHeight="1" x14ac:dyDescent="0.25"/>
    <row r="39" spans="1:11" ht="45.75" customHeight="1" x14ac:dyDescent="0.25"/>
    <row r="43" spans="1:11" ht="23.25" customHeight="1" x14ac:dyDescent="0.25"/>
  </sheetData>
  <mergeCells count="7">
    <mergeCell ref="A24:F24"/>
    <mergeCell ref="A35:C35"/>
    <mergeCell ref="A1:F1"/>
    <mergeCell ref="A3:F3"/>
    <mergeCell ref="A5:F5"/>
    <mergeCell ref="A7:F7"/>
    <mergeCell ref="A21:C21"/>
  </mergeCells>
  <pageMargins left="0.7" right="0.7" top="0.75" bottom="0.75" header="0.511811023622047" footer="0.511811023622047"/>
  <pageSetup paperSize="9" scale="60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1"/>
  <sheetViews>
    <sheetView zoomScaleNormal="100" workbookViewId="0">
      <selection activeCell="C27" sqref="C27"/>
    </sheetView>
  </sheetViews>
  <sheetFormatPr defaultColWidth="8.7109375" defaultRowHeight="15" x14ac:dyDescent="0.25"/>
  <cols>
    <col min="1" max="4" width="25.28515625" customWidth="1"/>
    <col min="16383" max="16384" width="11.5703125" customWidth="1"/>
  </cols>
  <sheetData>
    <row r="1" spans="1:4" ht="42" customHeight="1" x14ac:dyDescent="0.25">
      <c r="A1" s="115" t="s">
        <v>0</v>
      </c>
      <c r="B1" s="115"/>
      <c r="C1" s="115"/>
      <c r="D1" s="115"/>
    </row>
    <row r="2" spans="1:4" ht="18" customHeight="1" x14ac:dyDescent="0.25">
      <c r="A2" s="2"/>
      <c r="B2" s="2"/>
      <c r="C2" s="2"/>
      <c r="D2" s="2"/>
    </row>
    <row r="3" spans="1:4" ht="15.75" customHeight="1" x14ac:dyDescent="0.25">
      <c r="A3" s="115" t="s">
        <v>1</v>
      </c>
      <c r="B3" s="115"/>
      <c r="C3" s="115"/>
      <c r="D3" s="115"/>
    </row>
    <row r="4" spans="1:4" ht="18" x14ac:dyDescent="0.25">
      <c r="B4" s="2"/>
      <c r="C4" s="3"/>
      <c r="D4" s="3"/>
    </row>
    <row r="5" spans="1:4" ht="18" customHeight="1" x14ac:dyDescent="0.25">
      <c r="A5" s="115" t="s">
        <v>25</v>
      </c>
      <c r="B5" s="115"/>
      <c r="C5" s="115"/>
      <c r="D5" s="115"/>
    </row>
    <row r="6" spans="1:4" ht="18" x14ac:dyDescent="0.25">
      <c r="A6" s="2"/>
      <c r="B6" s="2"/>
      <c r="C6" s="3"/>
      <c r="D6" s="3"/>
    </row>
    <row r="7" spans="1:4" ht="15.75" customHeight="1" x14ac:dyDescent="0.25">
      <c r="A7" s="115" t="s">
        <v>53</v>
      </c>
      <c r="B7" s="115"/>
      <c r="C7" s="115"/>
      <c r="D7" s="115"/>
    </row>
    <row r="8" spans="1:4" ht="18" x14ac:dyDescent="0.25">
      <c r="A8" s="2"/>
      <c r="B8" s="2"/>
      <c r="C8" s="3"/>
      <c r="D8" s="3"/>
    </row>
    <row r="9" spans="1:4" ht="38.25" x14ac:dyDescent="0.25">
      <c r="A9" s="38" t="s">
        <v>54</v>
      </c>
      <c r="B9" s="38" t="s">
        <v>30</v>
      </c>
      <c r="C9" s="60" t="s">
        <v>111</v>
      </c>
      <c r="D9" s="38" t="s">
        <v>5</v>
      </c>
    </row>
    <row r="10" spans="1:4" ht="24.75" customHeight="1" x14ac:dyDescent="0.25">
      <c r="A10" s="82" t="s">
        <v>6</v>
      </c>
      <c r="B10" s="83">
        <f>SUM(B12+B16+B18+B20+B22+B13+B17)</f>
        <v>1586676.1300000001</v>
      </c>
      <c r="C10" s="83">
        <f>SUM(C12+C16+C18+C20+C22+C13+C17)</f>
        <v>1601382.58</v>
      </c>
      <c r="D10" s="84">
        <f t="shared" ref="D10:D22" si="0">SUM(C10-B10)</f>
        <v>14706.449999999953</v>
      </c>
    </row>
    <row r="11" spans="1:4" ht="24.75" customHeight="1" x14ac:dyDescent="0.25">
      <c r="A11" s="96" t="s">
        <v>55</v>
      </c>
      <c r="B11" s="103">
        <f>SUM(B12)</f>
        <v>0</v>
      </c>
      <c r="C11" s="103">
        <f>SUM(C12)</f>
        <v>0</v>
      </c>
      <c r="D11" s="104">
        <f t="shared" si="0"/>
        <v>0</v>
      </c>
    </row>
    <row r="12" spans="1:4" ht="24.75" customHeight="1" x14ac:dyDescent="0.25">
      <c r="A12" s="57" t="s">
        <v>56</v>
      </c>
      <c r="B12" s="45">
        <v>0</v>
      </c>
      <c r="C12" s="45">
        <v>0</v>
      </c>
      <c r="D12" s="45">
        <f t="shared" si="0"/>
        <v>0</v>
      </c>
    </row>
    <row r="13" spans="1:4" ht="24.75" customHeight="1" x14ac:dyDescent="0.25">
      <c r="A13" s="102" t="s">
        <v>57</v>
      </c>
      <c r="B13" s="93">
        <v>0</v>
      </c>
      <c r="C13" s="93">
        <v>0</v>
      </c>
      <c r="D13" s="100">
        <f t="shared" si="0"/>
        <v>0</v>
      </c>
    </row>
    <row r="14" spans="1:4" ht="24.75" customHeight="1" x14ac:dyDescent="0.25">
      <c r="A14" s="57" t="s">
        <v>58</v>
      </c>
      <c r="B14" s="42">
        <v>0</v>
      </c>
      <c r="C14" s="42">
        <v>0</v>
      </c>
      <c r="D14" s="45">
        <f t="shared" si="0"/>
        <v>0</v>
      </c>
    </row>
    <row r="15" spans="1:4" ht="24.75" customHeight="1" x14ac:dyDescent="0.25">
      <c r="A15" s="92" t="s">
        <v>59</v>
      </c>
      <c r="B15" s="93">
        <f>SUM(B16:B18)</f>
        <v>81131.13</v>
      </c>
      <c r="C15" s="93">
        <f>SUM(C16:C18)</f>
        <v>80046.58</v>
      </c>
      <c r="D15" s="100">
        <f t="shared" si="0"/>
        <v>-1084.5500000000029</v>
      </c>
    </row>
    <row r="16" spans="1:4" ht="38.25" x14ac:dyDescent="0.25">
      <c r="A16" s="40" t="s">
        <v>60</v>
      </c>
      <c r="B16" s="45">
        <v>1300</v>
      </c>
      <c r="C16" s="45">
        <v>1300</v>
      </c>
      <c r="D16" s="45">
        <f t="shared" si="0"/>
        <v>0</v>
      </c>
    </row>
    <row r="17" spans="1:4" ht="24.75" customHeight="1" x14ac:dyDescent="0.25">
      <c r="A17" s="58" t="s">
        <v>61</v>
      </c>
      <c r="B17" s="45">
        <v>999.85</v>
      </c>
      <c r="C17" s="45">
        <v>2652.06</v>
      </c>
      <c r="D17" s="45">
        <f t="shared" si="0"/>
        <v>1652.21</v>
      </c>
    </row>
    <row r="18" spans="1:4" ht="24.75" customHeight="1" x14ac:dyDescent="0.25">
      <c r="A18" s="58" t="s">
        <v>62</v>
      </c>
      <c r="B18" s="45">
        <v>78831.28</v>
      </c>
      <c r="C18" s="45">
        <v>76094.52</v>
      </c>
      <c r="D18" s="45">
        <f t="shared" si="0"/>
        <v>-2736.7599999999948</v>
      </c>
    </row>
    <row r="19" spans="1:4" ht="24.75" customHeight="1" x14ac:dyDescent="0.25">
      <c r="A19" s="101" t="s">
        <v>63</v>
      </c>
      <c r="B19" s="93">
        <f>SUM(B20)</f>
        <v>1500545</v>
      </c>
      <c r="C19" s="93">
        <f>SUM(C20)</f>
        <v>1505936</v>
      </c>
      <c r="D19" s="100">
        <f t="shared" si="0"/>
        <v>5391</v>
      </c>
    </row>
    <row r="20" spans="1:4" ht="24.75" customHeight="1" x14ac:dyDescent="0.25">
      <c r="A20" s="58" t="s">
        <v>64</v>
      </c>
      <c r="B20" s="42">
        <v>1500545</v>
      </c>
      <c r="C20" s="42">
        <v>1505936</v>
      </c>
      <c r="D20" s="45">
        <f t="shared" si="0"/>
        <v>5391</v>
      </c>
    </row>
    <row r="21" spans="1:4" ht="24.75" customHeight="1" x14ac:dyDescent="0.25">
      <c r="A21" s="101" t="s">
        <v>65</v>
      </c>
      <c r="B21" s="93">
        <f>SUM(B22)</f>
        <v>5000</v>
      </c>
      <c r="C21" s="93">
        <f>SUM(C22)</f>
        <v>15400</v>
      </c>
      <c r="D21" s="100">
        <f t="shared" si="0"/>
        <v>10400</v>
      </c>
    </row>
    <row r="22" spans="1:4" ht="24.75" customHeight="1" x14ac:dyDescent="0.25">
      <c r="A22" s="58" t="s">
        <v>66</v>
      </c>
      <c r="B22" s="45">
        <v>5000</v>
      </c>
      <c r="C22" s="45">
        <v>15400</v>
      </c>
      <c r="D22" s="45">
        <f t="shared" si="0"/>
        <v>10400</v>
      </c>
    </row>
    <row r="23" spans="1:4" x14ac:dyDescent="0.25">
      <c r="B23" s="59"/>
      <c r="C23" s="59"/>
      <c r="D23" s="59"/>
    </row>
    <row r="25" spans="1:4" ht="15.75" customHeight="1" x14ac:dyDescent="0.25">
      <c r="A25" s="115" t="s">
        <v>67</v>
      </c>
      <c r="B25" s="115"/>
      <c r="C25" s="115"/>
      <c r="D25" s="115"/>
    </row>
    <row r="26" spans="1:4" ht="18" x14ac:dyDescent="0.25">
      <c r="A26" s="2"/>
      <c r="B26" s="2"/>
      <c r="C26" s="3"/>
      <c r="D26" s="3"/>
    </row>
    <row r="27" spans="1:4" ht="38.25" x14ac:dyDescent="0.25">
      <c r="A27" s="38" t="s">
        <v>54</v>
      </c>
      <c r="B27" s="38" t="s">
        <v>30</v>
      </c>
      <c r="C27" s="60" t="s">
        <v>111</v>
      </c>
      <c r="D27" s="38" t="s">
        <v>5</v>
      </c>
    </row>
    <row r="28" spans="1:4" ht="24.75" customHeight="1" x14ac:dyDescent="0.25">
      <c r="A28" s="55" t="s">
        <v>9</v>
      </c>
      <c r="B28" s="56">
        <f>SUM(B30+B34+B35+B36+B38+B40)</f>
        <v>1586676.13</v>
      </c>
      <c r="C28" s="56">
        <f>SUM(C30+C34+C35+C36+C38+C40)</f>
        <v>1601382.58</v>
      </c>
      <c r="D28" s="56">
        <f>SUM(D30+D34+D35+D36+D38+D40)</f>
        <v>14706.450000000004</v>
      </c>
    </row>
    <row r="29" spans="1:4" ht="24.75" customHeight="1" x14ac:dyDescent="0.25">
      <c r="A29" s="96" t="s">
        <v>55</v>
      </c>
      <c r="B29" s="93">
        <v>0</v>
      </c>
      <c r="C29" s="93">
        <v>0</v>
      </c>
      <c r="D29" s="93">
        <f t="shared" ref="D29:D40" si="1">SUM(C29-B29)</f>
        <v>0</v>
      </c>
    </row>
    <row r="30" spans="1:4" ht="24.75" customHeight="1" x14ac:dyDescent="0.25">
      <c r="A30" s="57" t="s">
        <v>56</v>
      </c>
      <c r="B30" s="45">
        <v>0</v>
      </c>
      <c r="C30" s="45">
        <v>0</v>
      </c>
      <c r="D30" s="42">
        <f t="shared" si="1"/>
        <v>0</v>
      </c>
    </row>
    <row r="31" spans="1:4" ht="24.75" customHeight="1" x14ac:dyDescent="0.25">
      <c r="A31" s="94" t="s">
        <v>57</v>
      </c>
      <c r="B31" s="93">
        <v>0</v>
      </c>
      <c r="C31" s="93">
        <v>0</v>
      </c>
      <c r="D31" s="93">
        <f t="shared" si="1"/>
        <v>0</v>
      </c>
    </row>
    <row r="32" spans="1:4" ht="24.75" customHeight="1" x14ac:dyDescent="0.25">
      <c r="A32" s="57" t="s">
        <v>58</v>
      </c>
      <c r="B32" s="42">
        <v>0</v>
      </c>
      <c r="C32" s="42">
        <v>0</v>
      </c>
      <c r="D32" s="42">
        <f t="shared" si="1"/>
        <v>0</v>
      </c>
    </row>
    <row r="33" spans="1:4" ht="24.75" customHeight="1" x14ac:dyDescent="0.25">
      <c r="A33" s="92" t="s">
        <v>59</v>
      </c>
      <c r="B33" s="93">
        <f>SUM(B34+B36+B35)</f>
        <v>81131.13</v>
      </c>
      <c r="C33" s="93">
        <f>SUM(C34+C36+C35)</f>
        <v>80046.58</v>
      </c>
      <c r="D33" s="93">
        <f t="shared" si="1"/>
        <v>-1084.5500000000029</v>
      </c>
    </row>
    <row r="34" spans="1:4" ht="24.75" customHeight="1" x14ac:dyDescent="0.25">
      <c r="A34" s="40" t="s">
        <v>60</v>
      </c>
      <c r="B34" s="45">
        <v>1300</v>
      </c>
      <c r="C34" s="45">
        <v>1300</v>
      </c>
      <c r="D34" s="42">
        <f t="shared" si="1"/>
        <v>0</v>
      </c>
    </row>
    <row r="35" spans="1:4" ht="24.75" customHeight="1" x14ac:dyDescent="0.25">
      <c r="A35" s="58" t="s">
        <v>61</v>
      </c>
      <c r="B35" s="45">
        <v>999.85</v>
      </c>
      <c r="C35" s="45">
        <v>2652.06</v>
      </c>
      <c r="D35" s="42">
        <f t="shared" si="1"/>
        <v>1652.21</v>
      </c>
    </row>
    <row r="36" spans="1:4" ht="24.75" customHeight="1" x14ac:dyDescent="0.25">
      <c r="A36" s="58" t="s">
        <v>62</v>
      </c>
      <c r="B36" s="45">
        <v>78831.28</v>
      </c>
      <c r="C36" s="45">
        <v>76094.52</v>
      </c>
      <c r="D36" s="42">
        <f t="shared" si="1"/>
        <v>-2736.7599999999948</v>
      </c>
    </row>
    <row r="37" spans="1:4" ht="24.75" customHeight="1" x14ac:dyDescent="0.25">
      <c r="A37" s="101" t="s">
        <v>63</v>
      </c>
      <c r="B37" s="93">
        <f>SUM(B38)</f>
        <v>1500545</v>
      </c>
      <c r="C37" s="93">
        <f>SUM(C38)</f>
        <v>1505936</v>
      </c>
      <c r="D37" s="93">
        <f t="shared" si="1"/>
        <v>5391</v>
      </c>
    </row>
    <row r="38" spans="1:4" ht="24.75" customHeight="1" x14ac:dyDescent="0.25">
      <c r="A38" s="58" t="s">
        <v>64</v>
      </c>
      <c r="B38" s="42">
        <v>1500545</v>
      </c>
      <c r="C38" s="42">
        <v>1505936</v>
      </c>
      <c r="D38" s="42">
        <f t="shared" si="1"/>
        <v>5391</v>
      </c>
    </row>
    <row r="39" spans="1:4" ht="24.75" customHeight="1" x14ac:dyDescent="0.25">
      <c r="A39" s="101" t="s">
        <v>65</v>
      </c>
      <c r="B39" s="93">
        <f>SUM(B40)</f>
        <v>5000</v>
      </c>
      <c r="C39" s="93">
        <f>SUM(C40)</f>
        <v>15400</v>
      </c>
      <c r="D39" s="93">
        <f t="shared" si="1"/>
        <v>10400</v>
      </c>
    </row>
    <row r="40" spans="1:4" ht="24.75" customHeight="1" x14ac:dyDescent="0.25">
      <c r="A40" s="58" t="s">
        <v>66</v>
      </c>
      <c r="B40" s="45">
        <v>5000</v>
      </c>
      <c r="C40" s="45">
        <v>15400</v>
      </c>
      <c r="D40" s="42">
        <f t="shared" si="1"/>
        <v>10400</v>
      </c>
    </row>
    <row r="41" spans="1:4" x14ac:dyDescent="0.25">
      <c r="B41" s="61"/>
      <c r="C41" s="61"/>
      <c r="D41" s="61"/>
    </row>
  </sheetData>
  <mergeCells count="5">
    <mergeCell ref="A1:D1"/>
    <mergeCell ref="A3:D3"/>
    <mergeCell ref="A5:D5"/>
    <mergeCell ref="A7:D7"/>
    <mergeCell ref="A25:D25"/>
  </mergeCells>
  <pageMargins left="0.7" right="0.7" top="0.75" bottom="0.75" header="0.511811023622047" footer="0.511811023622047"/>
  <pageSetup paperSize="9" scale="5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2"/>
  <sheetViews>
    <sheetView zoomScaleNormal="100" workbookViewId="0">
      <selection activeCell="C9" sqref="C9"/>
    </sheetView>
  </sheetViews>
  <sheetFormatPr defaultColWidth="8.7109375" defaultRowHeight="15" x14ac:dyDescent="0.25"/>
  <cols>
    <col min="1" max="1" width="35.7109375" customWidth="1"/>
    <col min="2" max="4" width="22.7109375" customWidth="1"/>
    <col min="16383" max="16384" width="11.5703125" customWidth="1"/>
  </cols>
  <sheetData>
    <row r="1" spans="1:4" ht="42" customHeight="1" x14ac:dyDescent="0.25">
      <c r="A1" s="115" t="s">
        <v>0</v>
      </c>
      <c r="B1" s="115"/>
      <c r="C1" s="115"/>
      <c r="D1" s="115"/>
    </row>
    <row r="2" spans="1:4" ht="18" customHeight="1" x14ac:dyDescent="0.25">
      <c r="A2" s="2"/>
      <c r="B2" s="2"/>
      <c r="C2" s="2"/>
      <c r="D2" s="2"/>
    </row>
    <row r="3" spans="1:4" ht="15" customHeight="1" x14ac:dyDescent="0.25">
      <c r="A3" s="115" t="s">
        <v>1</v>
      </c>
      <c r="B3" s="115"/>
      <c r="C3" s="115"/>
      <c r="D3" s="115"/>
    </row>
    <row r="4" spans="1:4" ht="18" x14ac:dyDescent="0.25">
      <c r="A4" s="2"/>
      <c r="B4" s="2"/>
      <c r="C4" s="3"/>
      <c r="D4" s="3"/>
    </row>
    <row r="5" spans="1:4" ht="18" customHeight="1" x14ac:dyDescent="0.25">
      <c r="A5" s="115" t="s">
        <v>25</v>
      </c>
      <c r="B5" s="115"/>
      <c r="C5" s="115"/>
      <c r="D5" s="115"/>
    </row>
    <row r="6" spans="1:4" ht="18" x14ac:dyDescent="0.25">
      <c r="A6" s="2"/>
      <c r="B6" s="2"/>
      <c r="C6" s="3"/>
      <c r="D6" s="3"/>
    </row>
    <row r="7" spans="1:4" ht="15" customHeight="1" x14ac:dyDescent="0.25">
      <c r="A7" s="115" t="s">
        <v>68</v>
      </c>
      <c r="B7" s="115"/>
      <c r="C7" s="115"/>
      <c r="D7" s="115"/>
    </row>
    <row r="8" spans="1:4" ht="18" x14ac:dyDescent="0.25">
      <c r="A8" s="2"/>
      <c r="B8" s="2"/>
      <c r="C8" s="3"/>
      <c r="D8" s="3"/>
    </row>
    <row r="9" spans="1:4" ht="39.75" customHeight="1" x14ac:dyDescent="0.25">
      <c r="A9" s="38" t="s">
        <v>69</v>
      </c>
      <c r="B9" s="38" t="s">
        <v>70</v>
      </c>
      <c r="C9" s="60" t="s">
        <v>111</v>
      </c>
      <c r="D9" s="38" t="s">
        <v>5</v>
      </c>
    </row>
    <row r="10" spans="1:4" ht="24.75" customHeight="1" x14ac:dyDescent="0.25">
      <c r="A10" s="105" t="s">
        <v>52</v>
      </c>
      <c r="B10" s="106">
        <f>SUM(B12)</f>
        <v>1586676.1300000001</v>
      </c>
      <c r="C10" s="106">
        <f>SUM(C12)</f>
        <v>1601382.58</v>
      </c>
      <c r="D10" s="106">
        <f>SUM(D12)</f>
        <v>14706.449999999953</v>
      </c>
    </row>
    <row r="11" spans="1:4" ht="24.75" customHeight="1" x14ac:dyDescent="0.25">
      <c r="A11" s="92" t="s">
        <v>71</v>
      </c>
      <c r="B11" s="93">
        <f>SUM(B12)</f>
        <v>1586676.1300000001</v>
      </c>
      <c r="C11" s="93">
        <f>SUM(C12)</f>
        <v>1601382.58</v>
      </c>
      <c r="D11" s="93">
        <f>SUM(D12)</f>
        <v>14706.449999999953</v>
      </c>
    </row>
    <row r="12" spans="1:4" ht="18" customHeight="1" x14ac:dyDescent="0.25">
      <c r="A12" s="58" t="s">
        <v>72</v>
      </c>
      <c r="B12" s="45">
        <v>1586676.1300000001</v>
      </c>
      <c r="C12" s="42">
        <v>1601382.58</v>
      </c>
      <c r="D12" s="45">
        <v>14706.449999999953</v>
      </c>
    </row>
  </sheetData>
  <mergeCells count="4">
    <mergeCell ref="A1:D1"/>
    <mergeCell ref="A3:D3"/>
    <mergeCell ref="A5:D5"/>
    <mergeCell ref="A7:D7"/>
  </mergeCells>
  <pageMargins left="0.7" right="0.7" top="0.75" bottom="0.75" header="0.511811023622047" footer="0.511811023622047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1"/>
  <sheetViews>
    <sheetView tabSelected="1" topLeftCell="A46" zoomScaleNormal="100" workbookViewId="0">
      <selection activeCell="F5" sqref="F5"/>
    </sheetView>
  </sheetViews>
  <sheetFormatPr defaultColWidth="8.7109375" defaultRowHeight="15" x14ac:dyDescent="0.25"/>
  <cols>
    <col min="1" max="1" width="7.42578125" customWidth="1"/>
    <col min="2" max="2" width="8.42578125" customWidth="1"/>
    <col min="3" max="3" width="9.85546875" customWidth="1"/>
    <col min="4" max="4" width="45.7109375" customWidth="1"/>
    <col min="5" max="5" width="21.42578125" customWidth="1"/>
    <col min="6" max="6" width="22.28515625" customWidth="1"/>
    <col min="7" max="7" width="25.28515625" customWidth="1"/>
    <col min="8" max="8" width="15.42578125" customWidth="1"/>
    <col min="10" max="10" width="20.85546875" customWidth="1"/>
    <col min="12" max="12" width="14.28515625" customWidth="1"/>
    <col min="16384" max="16384" width="11.5703125" customWidth="1"/>
  </cols>
  <sheetData>
    <row r="1" spans="1:8" ht="42" customHeight="1" x14ac:dyDescent="0.25">
      <c r="A1" s="115" t="s">
        <v>0</v>
      </c>
      <c r="B1" s="115"/>
      <c r="C1" s="115"/>
      <c r="D1" s="115"/>
      <c r="E1" s="115"/>
      <c r="F1" s="115"/>
      <c r="G1" s="115"/>
      <c r="H1" s="1"/>
    </row>
    <row r="2" spans="1:8" ht="18" x14ac:dyDescent="0.25">
      <c r="A2" s="2"/>
      <c r="B2" s="2"/>
      <c r="C2" s="2"/>
      <c r="D2" s="2"/>
      <c r="E2" s="2"/>
      <c r="F2" s="3"/>
      <c r="G2" s="3"/>
      <c r="H2" s="3"/>
    </row>
    <row r="3" spans="1:8" ht="18" customHeight="1" x14ac:dyDescent="0.25">
      <c r="A3" s="115" t="s">
        <v>73</v>
      </c>
      <c r="B3" s="115"/>
      <c r="C3" s="115"/>
      <c r="D3" s="115"/>
      <c r="E3" s="115"/>
      <c r="F3" s="115"/>
      <c r="G3" s="115"/>
      <c r="H3" s="1"/>
    </row>
    <row r="4" spans="1:8" ht="18" x14ac:dyDescent="0.25">
      <c r="A4" s="2"/>
      <c r="B4" s="2"/>
      <c r="C4" s="2"/>
      <c r="D4" s="2"/>
      <c r="E4" s="2"/>
      <c r="F4" s="3"/>
      <c r="G4" s="3"/>
      <c r="H4" s="3"/>
    </row>
    <row r="5" spans="1:8" ht="39" customHeight="1" x14ac:dyDescent="0.25">
      <c r="A5" s="128" t="s">
        <v>74</v>
      </c>
      <c r="B5" s="128"/>
      <c r="C5" s="128"/>
      <c r="D5" s="39" t="s">
        <v>75</v>
      </c>
      <c r="E5" s="38" t="s">
        <v>30</v>
      </c>
      <c r="F5" s="60" t="s">
        <v>111</v>
      </c>
      <c r="G5" s="38" t="s">
        <v>5</v>
      </c>
      <c r="H5" s="60" t="s">
        <v>109</v>
      </c>
    </row>
    <row r="6" spans="1:8" ht="30.6" customHeight="1" x14ac:dyDescent="0.25">
      <c r="A6" s="129" t="s">
        <v>76</v>
      </c>
      <c r="B6" s="129"/>
      <c r="C6" s="129"/>
      <c r="D6" s="62" t="s">
        <v>77</v>
      </c>
      <c r="E6" s="38"/>
      <c r="F6" s="38"/>
      <c r="G6" s="38"/>
      <c r="H6" s="60"/>
    </row>
    <row r="7" spans="1:8" ht="28.35" customHeight="1" x14ac:dyDescent="0.25">
      <c r="A7" s="129" t="s">
        <v>78</v>
      </c>
      <c r="B7" s="129"/>
      <c r="C7" s="129"/>
      <c r="D7" s="62" t="s">
        <v>79</v>
      </c>
      <c r="E7" s="38"/>
      <c r="F7" s="38"/>
      <c r="G7" s="38"/>
      <c r="H7" s="60"/>
    </row>
    <row r="8" spans="1:8" ht="24.75" customHeight="1" x14ac:dyDescent="0.25">
      <c r="A8" s="130" t="s">
        <v>80</v>
      </c>
      <c r="B8" s="130"/>
      <c r="C8" s="130"/>
      <c r="D8" s="63" t="s">
        <v>81</v>
      </c>
      <c r="E8" s="64">
        <f>SUM(E9+E15)</f>
        <v>1571531.28</v>
      </c>
      <c r="F8" s="64">
        <f t="shared" ref="F8:G8" si="0">SUM(F9+F15)</f>
        <v>1573794.52</v>
      </c>
      <c r="G8" s="64">
        <f t="shared" si="0"/>
        <v>2263.2400000000052</v>
      </c>
      <c r="H8" s="72">
        <f>SUM(F8/E8*100)</f>
        <v>100.14401495081917</v>
      </c>
    </row>
    <row r="9" spans="1:8" ht="15" customHeight="1" x14ac:dyDescent="0.25">
      <c r="A9" s="131" t="s">
        <v>82</v>
      </c>
      <c r="B9" s="131"/>
      <c r="C9" s="131"/>
      <c r="D9" s="107" t="s">
        <v>83</v>
      </c>
      <c r="E9" s="108">
        <f t="shared" ref="E9:G10" si="1">SUM(E10)</f>
        <v>78831.28</v>
      </c>
      <c r="F9" s="108">
        <f t="shared" si="1"/>
        <v>76094.52</v>
      </c>
      <c r="G9" s="108">
        <f t="shared" si="1"/>
        <v>-2736.7599999999948</v>
      </c>
      <c r="H9" s="109">
        <f t="shared" ref="H9:H45" si="2">SUM(F9/E9*100)</f>
        <v>96.528332408150675</v>
      </c>
    </row>
    <row r="10" spans="1:8" ht="15" customHeight="1" x14ac:dyDescent="0.25">
      <c r="A10" s="132" t="s">
        <v>84</v>
      </c>
      <c r="B10" s="132"/>
      <c r="C10" s="132"/>
      <c r="D10" s="65" t="s">
        <v>85</v>
      </c>
      <c r="E10" s="42">
        <f t="shared" si="1"/>
        <v>78831.28</v>
      </c>
      <c r="F10" s="42">
        <f t="shared" si="1"/>
        <v>76094.52</v>
      </c>
      <c r="G10" s="42">
        <f t="shared" si="1"/>
        <v>-2736.7599999999948</v>
      </c>
      <c r="H10" s="81">
        <f t="shared" si="2"/>
        <v>96.528332408150675</v>
      </c>
    </row>
    <row r="11" spans="1:8" x14ac:dyDescent="0.25">
      <c r="A11" s="133">
        <v>3</v>
      </c>
      <c r="B11" s="133"/>
      <c r="C11" s="133"/>
      <c r="D11" s="66" t="s">
        <v>44</v>
      </c>
      <c r="E11" s="45">
        <f>SUM(E13+E14)</f>
        <v>78831.28</v>
      </c>
      <c r="F11" s="45">
        <f>SUM(F13+F14)</f>
        <v>76094.52</v>
      </c>
      <c r="G11" s="45">
        <f t="shared" ref="G11:G29" si="3">SUM(F11-E11)</f>
        <v>-2736.7599999999948</v>
      </c>
      <c r="H11" s="81">
        <f t="shared" si="2"/>
        <v>96.528332408150675</v>
      </c>
    </row>
    <row r="12" spans="1:8" x14ac:dyDescent="0.25">
      <c r="A12" s="134">
        <v>31</v>
      </c>
      <c r="B12" s="134"/>
      <c r="C12" s="134"/>
      <c r="D12" s="66" t="s">
        <v>45</v>
      </c>
      <c r="E12" s="42">
        <v>0</v>
      </c>
      <c r="F12" s="42">
        <v>0</v>
      </c>
      <c r="G12" s="45">
        <f t="shared" si="3"/>
        <v>0</v>
      </c>
      <c r="H12" s="81">
        <v>0</v>
      </c>
    </row>
    <row r="13" spans="1:8" x14ac:dyDescent="0.25">
      <c r="A13" s="134">
        <v>32</v>
      </c>
      <c r="B13" s="134"/>
      <c r="C13" s="134"/>
      <c r="D13" s="66" t="s">
        <v>46</v>
      </c>
      <c r="E13" s="45">
        <v>78721.279999999999</v>
      </c>
      <c r="F13" s="45">
        <v>75984.52</v>
      </c>
      <c r="G13" s="45">
        <f t="shared" si="3"/>
        <v>-2736.7599999999948</v>
      </c>
      <c r="H13" s="81">
        <f t="shared" si="2"/>
        <v>96.523481325506907</v>
      </c>
    </row>
    <row r="14" spans="1:8" x14ac:dyDescent="0.25">
      <c r="A14" s="67">
        <v>34</v>
      </c>
      <c r="B14" s="68"/>
      <c r="C14" s="69"/>
      <c r="D14" s="43" t="s">
        <v>47</v>
      </c>
      <c r="E14" s="45">
        <v>110</v>
      </c>
      <c r="F14" s="45">
        <v>110</v>
      </c>
      <c r="G14" s="45">
        <f t="shared" si="3"/>
        <v>0</v>
      </c>
      <c r="H14" s="81">
        <f t="shared" si="2"/>
        <v>100</v>
      </c>
    </row>
    <row r="15" spans="1:8" ht="16.5" customHeight="1" x14ac:dyDescent="0.25">
      <c r="A15" s="135" t="s">
        <v>86</v>
      </c>
      <c r="B15" s="135"/>
      <c r="C15" s="135"/>
      <c r="D15" s="107" t="s">
        <v>87</v>
      </c>
      <c r="E15" s="108">
        <f>SUM(E16)</f>
        <v>1492700</v>
      </c>
      <c r="F15" s="108">
        <f>SUM(F16)</f>
        <v>1497700</v>
      </c>
      <c r="G15" s="110">
        <f t="shared" si="3"/>
        <v>5000</v>
      </c>
      <c r="H15" s="109">
        <f t="shared" si="2"/>
        <v>100.3349634889797</v>
      </c>
    </row>
    <row r="16" spans="1:8" ht="15" customHeight="1" x14ac:dyDescent="0.25">
      <c r="A16" s="132" t="s">
        <v>88</v>
      </c>
      <c r="B16" s="132"/>
      <c r="C16" s="132"/>
      <c r="D16" s="57" t="s">
        <v>89</v>
      </c>
      <c r="E16" s="45">
        <f>SUM(E18+E19)</f>
        <v>1492700</v>
      </c>
      <c r="F16" s="45">
        <f>SUM(F18+F19)</f>
        <v>1497700</v>
      </c>
      <c r="G16" s="45">
        <f t="shared" si="3"/>
        <v>5000</v>
      </c>
      <c r="H16" s="81">
        <f t="shared" si="2"/>
        <v>100.3349634889797</v>
      </c>
    </row>
    <row r="17" spans="1:12" x14ac:dyDescent="0.25">
      <c r="A17" s="70">
        <v>3</v>
      </c>
      <c r="B17" s="68"/>
      <c r="C17" s="69"/>
      <c r="D17" s="66" t="s">
        <v>44</v>
      </c>
      <c r="E17" s="45">
        <f>SUM(E18:E19)</f>
        <v>1492700</v>
      </c>
      <c r="F17" s="45">
        <f>SUM(F18:F19)</f>
        <v>1497700</v>
      </c>
      <c r="G17" s="45">
        <f t="shared" si="3"/>
        <v>5000</v>
      </c>
      <c r="H17" s="81">
        <f t="shared" si="2"/>
        <v>100.3349634889797</v>
      </c>
    </row>
    <row r="18" spans="1:12" x14ac:dyDescent="0.25">
      <c r="A18" s="67">
        <v>31</v>
      </c>
      <c r="B18" s="68"/>
      <c r="C18" s="69"/>
      <c r="D18" s="66" t="s">
        <v>45</v>
      </c>
      <c r="E18" s="45">
        <v>1490000</v>
      </c>
      <c r="F18" s="45">
        <v>1495000</v>
      </c>
      <c r="G18" s="45">
        <f t="shared" si="3"/>
        <v>5000</v>
      </c>
      <c r="H18" s="81">
        <f t="shared" si="2"/>
        <v>100.33557046979867</v>
      </c>
      <c r="J18" s="61"/>
    </row>
    <row r="19" spans="1:12" x14ac:dyDescent="0.25">
      <c r="A19" s="67">
        <v>32</v>
      </c>
      <c r="B19" s="68"/>
      <c r="C19" s="69"/>
      <c r="D19" s="66" t="s">
        <v>46</v>
      </c>
      <c r="E19" s="45">
        <v>2700</v>
      </c>
      <c r="F19" s="45">
        <v>2700</v>
      </c>
      <c r="G19" s="45">
        <f t="shared" si="3"/>
        <v>0</v>
      </c>
      <c r="H19" s="81">
        <f t="shared" si="2"/>
        <v>100</v>
      </c>
      <c r="J19" s="61"/>
    </row>
    <row r="20" spans="1:12" ht="24.75" customHeight="1" x14ac:dyDescent="0.25">
      <c r="A20" s="130" t="s">
        <v>90</v>
      </c>
      <c r="B20" s="130"/>
      <c r="C20" s="130"/>
      <c r="D20" s="63" t="s">
        <v>91</v>
      </c>
      <c r="E20" s="64">
        <f>SUM(E21)</f>
        <v>14845</v>
      </c>
      <c r="F20" s="64">
        <f t="shared" ref="F20:G20" si="4">SUM(F21)</f>
        <v>26879.34</v>
      </c>
      <c r="G20" s="64">
        <f t="shared" si="4"/>
        <v>12034.34</v>
      </c>
      <c r="H20" s="72">
        <f t="shared" si="2"/>
        <v>181.06662175816774</v>
      </c>
      <c r="J20" s="61"/>
    </row>
    <row r="21" spans="1:12" ht="15" customHeight="1" x14ac:dyDescent="0.25">
      <c r="A21" s="131" t="s">
        <v>92</v>
      </c>
      <c r="B21" s="131"/>
      <c r="C21" s="131"/>
      <c r="D21" s="107" t="s">
        <v>93</v>
      </c>
      <c r="E21" s="108">
        <f>SUM(E22+E25+E30+E37)</f>
        <v>14845</v>
      </c>
      <c r="F21" s="108">
        <f>SUM(F22+F25+F30+F37)</f>
        <v>26879.34</v>
      </c>
      <c r="G21" s="110">
        <f t="shared" si="3"/>
        <v>12034.34</v>
      </c>
      <c r="H21" s="109">
        <f t="shared" si="2"/>
        <v>181.06662175816774</v>
      </c>
      <c r="J21" s="61"/>
      <c r="K21" s="48"/>
    </row>
    <row r="22" spans="1:12" ht="14.25" customHeight="1" x14ac:dyDescent="0.25">
      <c r="A22" s="132" t="s">
        <v>94</v>
      </c>
      <c r="B22" s="132"/>
      <c r="C22" s="132"/>
      <c r="D22" s="65" t="s">
        <v>95</v>
      </c>
      <c r="E22" s="45">
        <v>1300</v>
      </c>
      <c r="F22" s="45">
        <f>SUM(F23)</f>
        <v>1300</v>
      </c>
      <c r="G22" s="45">
        <f t="shared" si="3"/>
        <v>0</v>
      </c>
      <c r="H22" s="81">
        <f t="shared" si="2"/>
        <v>100</v>
      </c>
      <c r="J22" s="61"/>
      <c r="K22" s="48"/>
    </row>
    <row r="23" spans="1:12" ht="15" customHeight="1" x14ac:dyDescent="0.25">
      <c r="A23" s="133">
        <v>3</v>
      </c>
      <c r="B23" s="133"/>
      <c r="C23" s="133"/>
      <c r="D23" s="66" t="s">
        <v>44</v>
      </c>
      <c r="E23" s="45">
        <v>1300</v>
      </c>
      <c r="F23" s="45">
        <f>SUM(F24)</f>
        <v>1300</v>
      </c>
      <c r="G23" s="45">
        <f t="shared" si="3"/>
        <v>0</v>
      </c>
      <c r="H23" s="81">
        <f t="shared" si="2"/>
        <v>100</v>
      </c>
      <c r="K23" s="48"/>
    </row>
    <row r="24" spans="1:12" x14ac:dyDescent="0.25">
      <c r="A24" s="134">
        <v>32</v>
      </c>
      <c r="B24" s="134"/>
      <c r="C24" s="134"/>
      <c r="D24" s="66" t="s">
        <v>46</v>
      </c>
      <c r="E24" s="45">
        <v>1300</v>
      </c>
      <c r="F24" s="45">
        <v>1300</v>
      </c>
      <c r="G24" s="45">
        <f t="shared" si="3"/>
        <v>0</v>
      </c>
      <c r="H24" s="81">
        <f t="shared" si="2"/>
        <v>100</v>
      </c>
      <c r="K24" s="48"/>
    </row>
    <row r="25" spans="1:12" ht="15" customHeight="1" x14ac:dyDescent="0.25">
      <c r="A25" s="132" t="s">
        <v>96</v>
      </c>
      <c r="B25" s="132"/>
      <c r="C25" s="132"/>
      <c r="D25" s="65" t="s">
        <v>97</v>
      </c>
      <c r="E25" s="45">
        <f>SUM(E26)</f>
        <v>700</v>
      </c>
      <c r="F25" s="45">
        <f>SUM(F26)</f>
        <v>1943.34</v>
      </c>
      <c r="G25" s="45">
        <f t="shared" si="3"/>
        <v>1243.3399999999999</v>
      </c>
      <c r="H25" s="81">
        <f t="shared" si="2"/>
        <v>277.62</v>
      </c>
      <c r="K25" s="48"/>
    </row>
    <row r="26" spans="1:12" ht="15" customHeight="1" x14ac:dyDescent="0.25">
      <c r="A26" s="133">
        <v>3</v>
      </c>
      <c r="B26" s="133"/>
      <c r="C26" s="133"/>
      <c r="D26" s="66" t="s">
        <v>44</v>
      </c>
      <c r="E26" s="45">
        <f>SUM(E27)</f>
        <v>700</v>
      </c>
      <c r="F26" s="45">
        <f>SUM(F27+F29)</f>
        <v>1943.34</v>
      </c>
      <c r="G26" s="45">
        <f t="shared" si="3"/>
        <v>1243.3399999999999</v>
      </c>
      <c r="H26" s="81">
        <f t="shared" si="2"/>
        <v>277.62</v>
      </c>
      <c r="K26" s="48"/>
    </row>
    <row r="27" spans="1:12" ht="15" customHeight="1" x14ac:dyDescent="0.25">
      <c r="A27" s="134">
        <v>32</v>
      </c>
      <c r="B27" s="134"/>
      <c r="C27" s="134"/>
      <c r="D27" s="66" t="s">
        <v>46</v>
      </c>
      <c r="E27" s="45">
        <v>700</v>
      </c>
      <c r="F27" s="45">
        <v>1815.98</v>
      </c>
      <c r="G27" s="45">
        <f t="shared" si="3"/>
        <v>1115.98</v>
      </c>
      <c r="H27" s="81">
        <f t="shared" si="2"/>
        <v>259.42571428571426</v>
      </c>
      <c r="K27" s="48"/>
    </row>
    <row r="28" spans="1:12" ht="15" customHeight="1" x14ac:dyDescent="0.25">
      <c r="A28" s="67">
        <v>34</v>
      </c>
      <c r="B28" s="68"/>
      <c r="C28" s="69"/>
      <c r="D28" s="43" t="s">
        <v>47</v>
      </c>
      <c r="E28" s="45">
        <v>0</v>
      </c>
      <c r="F28" s="45">
        <v>0</v>
      </c>
      <c r="G28" s="45">
        <f t="shared" si="3"/>
        <v>0</v>
      </c>
      <c r="H28" s="81">
        <v>0</v>
      </c>
      <c r="K28" s="48"/>
    </row>
    <row r="29" spans="1:12" ht="23.85" customHeight="1" x14ac:dyDescent="0.25">
      <c r="A29" s="136">
        <v>37</v>
      </c>
      <c r="B29" s="136"/>
      <c r="C29" s="136"/>
      <c r="D29" s="66" t="s">
        <v>98</v>
      </c>
      <c r="E29" s="45">
        <v>0</v>
      </c>
      <c r="F29" s="45">
        <v>127.36</v>
      </c>
      <c r="G29" s="45">
        <f t="shared" si="3"/>
        <v>127.36</v>
      </c>
      <c r="H29" s="81">
        <v>0</v>
      </c>
      <c r="K29" s="48"/>
    </row>
    <row r="30" spans="1:12" ht="15" customHeight="1" x14ac:dyDescent="0.25">
      <c r="A30" s="132" t="s">
        <v>88</v>
      </c>
      <c r="B30" s="132"/>
      <c r="C30" s="132"/>
      <c r="D30" s="57" t="s">
        <v>89</v>
      </c>
      <c r="E30" s="45">
        <f>SUM(E31+E36)</f>
        <v>7845</v>
      </c>
      <c r="F30" s="45">
        <f>SUM(F31+F36)</f>
        <v>8236</v>
      </c>
      <c r="G30" s="45">
        <f t="shared" ref="G30:G44" si="5">SUM(F30-E30)</f>
        <v>391</v>
      </c>
      <c r="H30" s="81">
        <f t="shared" si="2"/>
        <v>104.98406628425749</v>
      </c>
      <c r="K30" s="48"/>
    </row>
    <row r="31" spans="1:12" ht="15" customHeight="1" x14ac:dyDescent="0.25">
      <c r="A31" s="70">
        <v>3</v>
      </c>
      <c r="B31" s="68"/>
      <c r="C31" s="69"/>
      <c r="D31" s="66" t="s">
        <v>44</v>
      </c>
      <c r="E31" s="45">
        <f>SUM(E32:E34)</f>
        <v>6045</v>
      </c>
      <c r="F31" s="45">
        <f>SUM(F32:F34)</f>
        <v>6436</v>
      </c>
      <c r="G31" s="45">
        <f t="shared" si="5"/>
        <v>391</v>
      </c>
      <c r="H31" s="81">
        <f t="shared" si="2"/>
        <v>106.46815550041357</v>
      </c>
      <c r="J31" s="48"/>
      <c r="K31" s="48"/>
      <c r="L31" s="71"/>
    </row>
    <row r="32" spans="1:12" ht="15" customHeight="1" x14ac:dyDescent="0.25">
      <c r="A32" s="67">
        <v>31</v>
      </c>
      <c r="B32" s="68"/>
      <c r="C32" s="69"/>
      <c r="D32" s="66" t="s">
        <v>45</v>
      </c>
      <c r="E32" s="45">
        <v>345</v>
      </c>
      <c r="F32" s="45">
        <v>336</v>
      </c>
      <c r="G32" s="45">
        <f t="shared" si="5"/>
        <v>-9</v>
      </c>
      <c r="H32" s="81">
        <f t="shared" si="2"/>
        <v>97.391304347826093</v>
      </c>
      <c r="J32" s="48"/>
      <c r="K32" s="48"/>
    </row>
    <row r="33" spans="1:11" ht="15" customHeight="1" x14ac:dyDescent="0.25">
      <c r="A33" s="67">
        <v>32</v>
      </c>
      <c r="B33" s="68"/>
      <c r="C33" s="69"/>
      <c r="D33" s="66" t="s">
        <v>46</v>
      </c>
      <c r="E33" s="45">
        <v>3400</v>
      </c>
      <c r="F33" s="45">
        <v>3100</v>
      </c>
      <c r="G33" s="45">
        <f t="shared" si="5"/>
        <v>-300</v>
      </c>
      <c r="H33" s="81">
        <f t="shared" si="2"/>
        <v>91.17647058823529</v>
      </c>
      <c r="J33" s="48"/>
      <c r="K33" s="48"/>
    </row>
    <row r="34" spans="1:11" ht="27" customHeight="1" x14ac:dyDescent="0.25">
      <c r="A34" s="73">
        <v>37</v>
      </c>
      <c r="B34" s="74"/>
      <c r="C34" s="75"/>
      <c r="D34" s="66" t="s">
        <v>98</v>
      </c>
      <c r="E34" s="45">
        <v>2300</v>
      </c>
      <c r="F34" s="79">
        <v>3000</v>
      </c>
      <c r="G34" s="45">
        <f t="shared" si="5"/>
        <v>700</v>
      </c>
      <c r="H34" s="81">
        <f t="shared" si="2"/>
        <v>130.43478260869566</v>
      </c>
      <c r="J34" s="48"/>
      <c r="K34" s="48"/>
    </row>
    <row r="35" spans="1:11" ht="15" customHeight="1" x14ac:dyDescent="0.25">
      <c r="A35" s="70">
        <v>4</v>
      </c>
      <c r="B35" s="68"/>
      <c r="C35" s="69"/>
      <c r="D35" s="66" t="s">
        <v>50</v>
      </c>
      <c r="E35" s="45">
        <f>SUM(E36)</f>
        <v>1800</v>
      </c>
      <c r="F35" s="45">
        <f>SUM(F36)</f>
        <v>1800</v>
      </c>
      <c r="G35" s="45">
        <f t="shared" si="5"/>
        <v>0</v>
      </c>
      <c r="H35" s="81">
        <f t="shared" si="2"/>
        <v>100</v>
      </c>
      <c r="J35" s="48"/>
      <c r="K35" s="48"/>
    </row>
    <row r="36" spans="1:11" ht="15" customHeight="1" x14ac:dyDescent="0.25">
      <c r="A36" s="67">
        <v>42</v>
      </c>
      <c r="B36" s="68"/>
      <c r="C36" s="69"/>
      <c r="D36" s="66" t="s">
        <v>51</v>
      </c>
      <c r="E36" s="45">
        <v>1800</v>
      </c>
      <c r="F36" s="45">
        <v>1800</v>
      </c>
      <c r="G36" s="45">
        <f t="shared" si="5"/>
        <v>0</v>
      </c>
      <c r="H36" s="81">
        <f t="shared" si="2"/>
        <v>100</v>
      </c>
      <c r="J36" s="48"/>
      <c r="K36" s="48"/>
    </row>
    <row r="37" spans="1:11" ht="15" customHeight="1" x14ac:dyDescent="0.25">
      <c r="A37" s="132" t="s">
        <v>99</v>
      </c>
      <c r="B37" s="132"/>
      <c r="C37" s="132"/>
      <c r="D37" s="65" t="s">
        <v>100</v>
      </c>
      <c r="E37" s="45">
        <f>SUM(E38)</f>
        <v>5000</v>
      </c>
      <c r="F37" s="45">
        <f>SUM(F38+F42)</f>
        <v>15400</v>
      </c>
      <c r="G37" s="45">
        <f>SUM(G38+G42)</f>
        <v>10400</v>
      </c>
      <c r="H37" s="81">
        <f t="shared" si="2"/>
        <v>308</v>
      </c>
      <c r="J37" s="48"/>
      <c r="K37" s="48"/>
    </row>
    <row r="38" spans="1:11" ht="15" customHeight="1" x14ac:dyDescent="0.25">
      <c r="A38" s="133">
        <v>3</v>
      </c>
      <c r="B38" s="133"/>
      <c r="C38" s="133"/>
      <c r="D38" s="66" t="s">
        <v>44</v>
      </c>
      <c r="E38" s="45">
        <f>SUM(E39)</f>
        <v>5000</v>
      </c>
      <c r="F38" s="45">
        <f>SUM(F39+F41)</f>
        <v>5400</v>
      </c>
      <c r="G38" s="45">
        <f t="shared" si="5"/>
        <v>400</v>
      </c>
      <c r="H38" s="81">
        <f t="shared" si="2"/>
        <v>108</v>
      </c>
      <c r="J38" s="48"/>
      <c r="K38" s="48"/>
    </row>
    <row r="39" spans="1:11" ht="15" customHeight="1" x14ac:dyDescent="0.25">
      <c r="A39" s="134">
        <v>32</v>
      </c>
      <c r="B39" s="134"/>
      <c r="C39" s="134"/>
      <c r="D39" s="66" t="s">
        <v>46</v>
      </c>
      <c r="E39" s="45">
        <v>5000</v>
      </c>
      <c r="F39" s="45">
        <v>5000</v>
      </c>
      <c r="G39" s="45">
        <f t="shared" si="5"/>
        <v>0</v>
      </c>
      <c r="H39" s="81">
        <f t="shared" si="2"/>
        <v>100</v>
      </c>
      <c r="J39" s="48"/>
      <c r="K39" s="48"/>
    </row>
    <row r="40" spans="1:11" ht="15" customHeight="1" x14ac:dyDescent="0.25">
      <c r="A40" s="67">
        <v>34</v>
      </c>
      <c r="B40" s="68"/>
      <c r="C40" s="69"/>
      <c r="D40" s="43" t="s">
        <v>47</v>
      </c>
      <c r="E40" s="42">
        <v>0</v>
      </c>
      <c r="F40" s="42">
        <v>0</v>
      </c>
      <c r="G40" s="45">
        <f t="shared" si="5"/>
        <v>0</v>
      </c>
      <c r="H40" s="81">
        <v>0</v>
      </c>
      <c r="J40" s="48"/>
      <c r="K40" s="48"/>
    </row>
    <row r="41" spans="1:11" ht="15" customHeight="1" x14ac:dyDescent="0.25">
      <c r="A41" s="125">
        <v>38</v>
      </c>
      <c r="B41" s="126"/>
      <c r="C41" s="127"/>
      <c r="D41" s="66" t="s">
        <v>49</v>
      </c>
      <c r="E41" s="42">
        <v>0</v>
      </c>
      <c r="F41" s="42">
        <v>400</v>
      </c>
      <c r="G41" s="45">
        <f t="shared" si="5"/>
        <v>400</v>
      </c>
      <c r="H41" s="81">
        <v>0</v>
      </c>
      <c r="J41" s="48"/>
      <c r="K41" s="48"/>
    </row>
    <row r="42" spans="1:11" ht="15" customHeight="1" x14ac:dyDescent="0.25">
      <c r="A42" s="70">
        <v>4</v>
      </c>
      <c r="B42" s="68"/>
      <c r="C42" s="69"/>
      <c r="D42" s="66" t="s">
        <v>50</v>
      </c>
      <c r="E42" s="42">
        <v>0</v>
      </c>
      <c r="F42" s="42">
        <v>10000</v>
      </c>
      <c r="G42" s="45">
        <f t="shared" si="5"/>
        <v>10000</v>
      </c>
      <c r="H42" s="81">
        <v>0</v>
      </c>
      <c r="J42" s="48"/>
      <c r="K42" s="48"/>
    </row>
    <row r="43" spans="1:11" ht="15" customHeight="1" x14ac:dyDescent="0.25">
      <c r="A43" s="67">
        <v>42</v>
      </c>
      <c r="B43" s="68"/>
      <c r="C43" s="69"/>
      <c r="D43" s="66" t="s">
        <v>51</v>
      </c>
      <c r="E43" s="42">
        <v>0</v>
      </c>
      <c r="F43" s="42">
        <v>10000</v>
      </c>
      <c r="G43" s="45">
        <f t="shared" si="5"/>
        <v>10000</v>
      </c>
      <c r="H43" s="81">
        <v>0</v>
      </c>
      <c r="J43" s="48"/>
      <c r="K43" s="48"/>
    </row>
    <row r="44" spans="1:11" ht="24.75" customHeight="1" x14ac:dyDescent="0.25">
      <c r="A44" s="130" t="s">
        <v>101</v>
      </c>
      <c r="B44" s="130"/>
      <c r="C44" s="130"/>
      <c r="D44" s="63" t="s">
        <v>102</v>
      </c>
      <c r="E44" s="64">
        <f>SUM(E45+E49)</f>
        <v>299.85000000000002</v>
      </c>
      <c r="F44" s="64">
        <f>SUM(F45+F49)</f>
        <v>708.72</v>
      </c>
      <c r="G44" s="80">
        <f t="shared" si="5"/>
        <v>408.87</v>
      </c>
      <c r="H44" s="72">
        <f t="shared" si="2"/>
        <v>236.35817908954476</v>
      </c>
      <c r="J44" s="48"/>
      <c r="K44" s="48"/>
    </row>
    <row r="45" spans="1:11" ht="15" customHeight="1" x14ac:dyDescent="0.25">
      <c r="A45" s="135" t="s">
        <v>103</v>
      </c>
      <c r="B45" s="135"/>
      <c r="C45" s="135"/>
      <c r="D45" s="107" t="s">
        <v>104</v>
      </c>
      <c r="E45" s="108">
        <f>SUM(E46)</f>
        <v>99.85</v>
      </c>
      <c r="F45" s="108">
        <f t="shared" ref="F45:G45" si="6">SUM(F46)</f>
        <v>99.85</v>
      </c>
      <c r="G45" s="108">
        <f t="shared" si="6"/>
        <v>0</v>
      </c>
      <c r="H45" s="109">
        <f t="shared" si="2"/>
        <v>100</v>
      </c>
      <c r="J45" s="48"/>
      <c r="K45" s="48"/>
    </row>
    <row r="46" spans="1:11" ht="15" customHeight="1" x14ac:dyDescent="0.25">
      <c r="A46" s="132" t="s">
        <v>96</v>
      </c>
      <c r="B46" s="132"/>
      <c r="C46" s="132"/>
      <c r="D46" s="65" t="s">
        <v>97</v>
      </c>
      <c r="E46" s="45">
        <f>SUM(E47)</f>
        <v>99.85</v>
      </c>
      <c r="F46" s="45">
        <f>SUM(F47)</f>
        <v>99.85</v>
      </c>
      <c r="G46" s="45">
        <f t="shared" ref="G46:G53" si="7">SUM(F46-E46)</f>
        <v>0</v>
      </c>
      <c r="H46" s="81">
        <f t="shared" ref="H46:H53" si="8">SUM(F46/E46*100)</f>
        <v>100</v>
      </c>
      <c r="J46" s="48"/>
    </row>
    <row r="47" spans="1:11" ht="15" customHeight="1" x14ac:dyDescent="0.25">
      <c r="A47" s="133">
        <v>3</v>
      </c>
      <c r="B47" s="133"/>
      <c r="C47" s="133"/>
      <c r="D47" s="66" t="s">
        <v>44</v>
      </c>
      <c r="E47" s="45">
        <f>SUM(E48)</f>
        <v>99.85</v>
      </c>
      <c r="F47" s="45">
        <f>SUM(F48)</f>
        <v>99.85</v>
      </c>
      <c r="G47" s="45">
        <f t="shared" si="7"/>
        <v>0</v>
      </c>
      <c r="H47" s="81">
        <f t="shared" si="8"/>
        <v>100</v>
      </c>
      <c r="J47" s="48"/>
    </row>
    <row r="48" spans="1:11" ht="15" customHeight="1" x14ac:dyDescent="0.25">
      <c r="A48" s="134">
        <v>32</v>
      </c>
      <c r="B48" s="134"/>
      <c r="C48" s="134"/>
      <c r="D48" s="66" t="s">
        <v>46</v>
      </c>
      <c r="E48" s="45">
        <v>99.85</v>
      </c>
      <c r="F48" s="45">
        <v>99.85</v>
      </c>
      <c r="G48" s="45">
        <f t="shared" si="7"/>
        <v>0</v>
      </c>
      <c r="H48" s="81">
        <f t="shared" si="8"/>
        <v>100</v>
      </c>
      <c r="J48" s="48"/>
    </row>
    <row r="49" spans="1:10" ht="15" customHeight="1" x14ac:dyDescent="0.25">
      <c r="A49" s="135" t="s">
        <v>105</v>
      </c>
      <c r="B49" s="135"/>
      <c r="C49" s="135"/>
      <c r="D49" s="107" t="s">
        <v>106</v>
      </c>
      <c r="E49" s="108">
        <f t="shared" ref="E49:F51" si="9">SUM(E50)</f>
        <v>200</v>
      </c>
      <c r="F49" s="108">
        <f t="shared" si="9"/>
        <v>608.87</v>
      </c>
      <c r="G49" s="110">
        <f t="shared" si="7"/>
        <v>408.87</v>
      </c>
      <c r="H49" s="109">
        <f t="shared" si="8"/>
        <v>304.435</v>
      </c>
      <c r="J49" s="48"/>
    </row>
    <row r="50" spans="1:10" ht="15" customHeight="1" x14ac:dyDescent="0.25">
      <c r="A50" s="132" t="s">
        <v>96</v>
      </c>
      <c r="B50" s="132"/>
      <c r="C50" s="132"/>
      <c r="D50" s="65" t="s">
        <v>97</v>
      </c>
      <c r="E50" s="45">
        <f t="shared" si="9"/>
        <v>200</v>
      </c>
      <c r="F50" s="45">
        <f t="shared" si="9"/>
        <v>608.87</v>
      </c>
      <c r="G50" s="45">
        <f t="shared" si="7"/>
        <v>408.87</v>
      </c>
      <c r="H50" s="81">
        <f t="shared" si="8"/>
        <v>304.435</v>
      </c>
      <c r="J50" s="48"/>
    </row>
    <row r="51" spans="1:10" ht="15" customHeight="1" x14ac:dyDescent="0.25">
      <c r="A51" s="133">
        <v>3</v>
      </c>
      <c r="B51" s="133"/>
      <c r="C51" s="133"/>
      <c r="D51" s="66" t="s">
        <v>44</v>
      </c>
      <c r="E51" s="45">
        <f t="shared" si="9"/>
        <v>200</v>
      </c>
      <c r="F51" s="45">
        <f t="shared" si="9"/>
        <v>608.87</v>
      </c>
      <c r="G51" s="45">
        <f t="shared" si="7"/>
        <v>408.87</v>
      </c>
      <c r="H51" s="81">
        <f t="shared" si="8"/>
        <v>304.435</v>
      </c>
      <c r="J51" s="48"/>
    </row>
    <row r="52" spans="1:10" ht="15" customHeight="1" x14ac:dyDescent="0.25">
      <c r="A52" s="134">
        <v>32</v>
      </c>
      <c r="B52" s="134"/>
      <c r="C52" s="134"/>
      <c r="D52" s="66" t="s">
        <v>46</v>
      </c>
      <c r="E52" s="45">
        <v>200</v>
      </c>
      <c r="F52" s="45">
        <v>608.87</v>
      </c>
      <c r="G52" s="45">
        <f t="shared" si="7"/>
        <v>408.87</v>
      </c>
      <c r="H52" s="81">
        <f t="shared" si="8"/>
        <v>304.435</v>
      </c>
      <c r="J52" s="48"/>
    </row>
    <row r="53" spans="1:10" ht="24.75" customHeight="1" x14ac:dyDescent="0.25">
      <c r="A53" s="137" t="s">
        <v>107</v>
      </c>
      <c r="B53" s="137"/>
      <c r="C53" s="137"/>
      <c r="D53" s="111"/>
      <c r="E53" s="112">
        <f>SUM(E44+E20+E8)</f>
        <v>1586676.1300000001</v>
      </c>
      <c r="F53" s="112">
        <f>SUM(F44+F20+F8)</f>
        <v>1601382.58</v>
      </c>
      <c r="G53" s="84">
        <f t="shared" si="7"/>
        <v>14706.449999999953</v>
      </c>
      <c r="H53" s="113">
        <f t="shared" si="8"/>
        <v>100.92687157271345</v>
      </c>
      <c r="J53" s="48"/>
    </row>
    <row r="54" spans="1:10" ht="15" customHeight="1" x14ac:dyDescent="0.25">
      <c r="I54" s="76"/>
      <c r="J54" s="48"/>
    </row>
    <row r="55" spans="1:10" ht="15" customHeight="1" x14ac:dyDescent="0.25">
      <c r="J55" s="48"/>
    </row>
    <row r="56" spans="1:10" ht="15" customHeight="1" x14ac:dyDescent="0.25">
      <c r="J56" s="48"/>
    </row>
    <row r="57" spans="1:10" ht="15" customHeight="1" x14ac:dyDescent="0.35">
      <c r="F57" s="77"/>
      <c r="G57" s="78"/>
      <c r="H57" s="78"/>
      <c r="J57" s="48"/>
    </row>
    <row r="58" spans="1:10" ht="15" customHeight="1" x14ac:dyDescent="0.35">
      <c r="F58" s="77"/>
      <c r="G58" s="78" t="s">
        <v>108</v>
      </c>
      <c r="H58" s="78"/>
      <c r="J58" s="48"/>
    </row>
    <row r="59" spans="1:10" ht="19.5" customHeight="1" x14ac:dyDescent="0.35">
      <c r="F59" s="77"/>
      <c r="G59" s="78" t="s">
        <v>110</v>
      </c>
      <c r="H59" s="78"/>
      <c r="J59" s="48"/>
    </row>
    <row r="60" spans="1:10" ht="15" customHeight="1" x14ac:dyDescent="0.3">
      <c r="F60" s="77"/>
      <c r="G60" s="77"/>
      <c r="H60" s="77"/>
      <c r="J60" s="48"/>
    </row>
    <row r="61" spans="1:10" ht="25.5" customHeight="1" x14ac:dyDescent="0.25">
      <c r="J61" s="48"/>
    </row>
  </sheetData>
  <mergeCells count="37">
    <mergeCell ref="A53:C53"/>
    <mergeCell ref="A48:C48"/>
    <mergeCell ref="A49:C49"/>
    <mergeCell ref="A50:C50"/>
    <mergeCell ref="A51:C51"/>
    <mergeCell ref="A52:C52"/>
    <mergeCell ref="A39:C39"/>
    <mergeCell ref="A44:C44"/>
    <mergeCell ref="A45:C45"/>
    <mergeCell ref="A46:C46"/>
    <mergeCell ref="A47:C47"/>
    <mergeCell ref="A27:C27"/>
    <mergeCell ref="A29:C29"/>
    <mergeCell ref="A30:C30"/>
    <mergeCell ref="A37:C37"/>
    <mergeCell ref="A38:C38"/>
    <mergeCell ref="A22:C22"/>
    <mergeCell ref="A23:C23"/>
    <mergeCell ref="A24:C24"/>
    <mergeCell ref="A25:C25"/>
    <mergeCell ref="A26:C26"/>
    <mergeCell ref="A41:C41"/>
    <mergeCell ref="A1:G1"/>
    <mergeCell ref="A3:G3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5:C15"/>
    <mergeCell ref="A16:C16"/>
    <mergeCell ref="A20:C20"/>
    <mergeCell ref="A21:C21"/>
  </mergeCells>
  <pageMargins left="0.7" right="0.7" top="0.75" bottom="0.75" header="0.511811023622047" footer="0.511811023622047"/>
  <pageSetup paperSize="9" scale="7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Prihodi i rashodi po izvorima</vt:lpstr>
      <vt:lpstr>Rashodi prema funkcijskoj kl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Marija Lacković</dc:creator>
  <dc:description/>
  <cp:lastModifiedBy>Računovodstvo</cp:lastModifiedBy>
  <cp:revision>8</cp:revision>
  <cp:lastPrinted>2026-09-02T10:35:18Z</cp:lastPrinted>
  <dcterms:created xsi:type="dcterms:W3CDTF">2022-08-12T12:51:27Z</dcterms:created>
  <dcterms:modified xsi:type="dcterms:W3CDTF">2026-09-02T10:35:22Z</dcterms:modified>
  <dc:language>en-US</dc:language>
</cp:coreProperties>
</file>