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3F6AAC48-989B-4CA1-8310-0948FE4C8D0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POSEBNI DIO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5" l="1"/>
  <c r="C10" i="5"/>
  <c r="D10" i="5"/>
  <c r="E10" i="5"/>
  <c r="F10" i="5"/>
  <c r="B11" i="5"/>
  <c r="C11" i="5"/>
  <c r="D11" i="5"/>
  <c r="E11" i="5"/>
  <c r="F11" i="5"/>
  <c r="F6" i="7"/>
  <c r="G6" i="7"/>
  <c r="H6" i="7"/>
  <c r="I6" i="7"/>
  <c r="E6" i="7"/>
  <c r="F37" i="10" l="1"/>
  <c r="C33" i="8" l="1"/>
  <c r="D33" i="8"/>
  <c r="E33" i="8"/>
  <c r="F33" i="8"/>
  <c r="B33" i="8"/>
  <c r="F15" i="8"/>
  <c r="E15" i="8"/>
  <c r="D15" i="8"/>
  <c r="C15" i="8"/>
  <c r="C10" i="8"/>
  <c r="D10" i="8"/>
  <c r="E10" i="8"/>
  <c r="F10" i="8"/>
  <c r="B10" i="8"/>
  <c r="B15" i="8"/>
  <c r="F21" i="3" l="1"/>
  <c r="G21" i="3"/>
  <c r="H21" i="3"/>
  <c r="I21" i="3"/>
  <c r="E21" i="3"/>
  <c r="E19" i="3"/>
  <c r="G19" i="3"/>
  <c r="H19" i="3"/>
  <c r="I19" i="3"/>
  <c r="F19" i="3"/>
  <c r="E27" i="3"/>
  <c r="F27" i="3"/>
  <c r="G27" i="3"/>
  <c r="G35" i="3" s="1"/>
  <c r="H27" i="3"/>
  <c r="I27" i="3"/>
  <c r="G28" i="10"/>
  <c r="D28" i="8"/>
  <c r="F41" i="7"/>
  <c r="F40" i="7" s="1"/>
  <c r="G41" i="7"/>
  <c r="G40" i="7" s="1"/>
  <c r="H41" i="7"/>
  <c r="H40" i="7" s="1"/>
  <c r="I41" i="7"/>
  <c r="I40" i="7" s="1"/>
  <c r="I34" i="7"/>
  <c r="I33" i="7" s="1"/>
  <c r="G37" i="7"/>
  <c r="G36" i="7" s="1"/>
  <c r="G48" i="7"/>
  <c r="G47" i="7" s="1"/>
  <c r="E41" i="7"/>
  <c r="E15" i="7"/>
  <c r="E17" i="7"/>
  <c r="E20" i="7"/>
  <c r="E19" i="7" s="1"/>
  <c r="F33" i="3"/>
  <c r="F35" i="3" s="1"/>
  <c r="G33" i="3"/>
  <c r="H33" i="3"/>
  <c r="I33" i="3"/>
  <c r="E33" i="3"/>
  <c r="G8" i="10"/>
  <c r="G11" i="10"/>
  <c r="G14" i="10"/>
  <c r="G21" i="10"/>
  <c r="G22" i="10"/>
  <c r="F21" i="10"/>
  <c r="F8" i="10"/>
  <c r="F11" i="10"/>
  <c r="F14" i="10"/>
  <c r="F22" i="10"/>
  <c r="F28" i="10"/>
  <c r="F29" i="10"/>
  <c r="G34" i="10"/>
  <c r="G37" i="10" s="1"/>
  <c r="H37" i="10" s="1"/>
  <c r="I34" i="10" s="1"/>
  <c r="I37" i="10" s="1"/>
  <c r="J34" i="10" s="1"/>
  <c r="J37" i="10" s="1"/>
  <c r="G17" i="3"/>
  <c r="E17" i="3"/>
  <c r="E11" i="3"/>
  <c r="B28" i="8"/>
  <c r="B29" i="8"/>
  <c r="E37" i="8"/>
  <c r="E78" i="7"/>
  <c r="E77" i="7" s="1"/>
  <c r="E76" i="7" s="1"/>
  <c r="E68" i="7" s="1"/>
  <c r="E29" i="7"/>
  <c r="E28" i="7" s="1"/>
  <c r="E37" i="7"/>
  <c r="E36" i="7" s="1"/>
  <c r="E45" i="7"/>
  <c r="E48" i="7"/>
  <c r="E47" i="7" s="1"/>
  <c r="E54" i="7"/>
  <c r="E53" i="7" s="1"/>
  <c r="E52" i="7" s="1"/>
  <c r="E66" i="7"/>
  <c r="E65" i="7" s="1"/>
  <c r="E64" i="7" s="1"/>
  <c r="E62" i="7"/>
  <c r="E60" i="7" s="1"/>
  <c r="E9" i="7"/>
  <c r="E8" i="7" s="1"/>
  <c r="E7" i="7" s="1"/>
  <c r="E23" i="7"/>
  <c r="E22" i="7" s="1"/>
  <c r="C28" i="8"/>
  <c r="E28" i="8"/>
  <c r="F28" i="8"/>
  <c r="J8" i="10"/>
  <c r="J11" i="10"/>
  <c r="J14" i="10"/>
  <c r="J21" i="10"/>
  <c r="J22" i="10"/>
  <c r="J28" i="10"/>
  <c r="J29" i="10"/>
  <c r="I8" i="10"/>
  <c r="I11" i="10"/>
  <c r="I14" i="10"/>
  <c r="I21" i="10"/>
  <c r="I22" i="10"/>
  <c r="I28" i="10"/>
  <c r="I29" i="10"/>
  <c r="H8" i="10"/>
  <c r="H11" i="10"/>
  <c r="H14" i="10"/>
  <c r="H21" i="10"/>
  <c r="H22" i="10"/>
  <c r="H28" i="10"/>
  <c r="H29" i="10"/>
  <c r="G29" i="10"/>
  <c r="F11" i="3"/>
  <c r="F17" i="3"/>
  <c r="G9" i="7"/>
  <c r="G8" i="7" s="1"/>
  <c r="G7" i="7" s="1"/>
  <c r="G23" i="7"/>
  <c r="G22" i="7" s="1"/>
  <c r="F9" i="7"/>
  <c r="F8" i="7" s="1"/>
  <c r="F7" i="7" s="1"/>
  <c r="F23" i="7"/>
  <c r="F22" i="7" s="1"/>
  <c r="F37" i="7"/>
  <c r="F36" i="7" s="1"/>
  <c r="F48" i="7"/>
  <c r="F47" i="7" s="1"/>
  <c r="F74" i="7"/>
  <c r="F73" i="7" s="1"/>
  <c r="F69" i="7" s="1"/>
  <c r="F78" i="7"/>
  <c r="F77" i="7" s="1"/>
  <c r="F76" i="7" s="1"/>
  <c r="G28" i="7"/>
  <c r="G52" i="7"/>
  <c r="H28" i="7"/>
  <c r="H52" i="7"/>
  <c r="H37" i="7"/>
  <c r="H36" i="7" s="1"/>
  <c r="H48" i="7"/>
  <c r="H47" i="7" s="1"/>
  <c r="H34" i="7"/>
  <c r="H33" i="7" s="1"/>
  <c r="I28" i="7"/>
  <c r="I52" i="7"/>
  <c r="I48" i="7"/>
  <c r="I47" i="7" s="1"/>
  <c r="I37" i="7"/>
  <c r="I36" i="7" s="1"/>
  <c r="I24" i="7"/>
  <c r="I23" i="7"/>
  <c r="I22" i="7" s="1"/>
  <c r="C37" i="8"/>
  <c r="D37" i="8"/>
  <c r="F37" i="8"/>
  <c r="C11" i="8"/>
  <c r="D11" i="8"/>
  <c r="E11" i="8"/>
  <c r="F11" i="8"/>
  <c r="C21" i="8"/>
  <c r="D21" i="8"/>
  <c r="E21" i="8"/>
  <c r="F21" i="8"/>
  <c r="C19" i="8"/>
  <c r="D19" i="8"/>
  <c r="E19" i="8"/>
  <c r="F19" i="8"/>
  <c r="F24" i="7"/>
  <c r="B21" i="8"/>
  <c r="B19" i="8"/>
  <c r="B11" i="8"/>
  <c r="B37" i="8"/>
  <c r="E30" i="7"/>
  <c r="H78" i="7"/>
  <c r="H77" i="7" s="1"/>
  <c r="H76" i="7" s="1"/>
  <c r="I78" i="7"/>
  <c r="I77" i="7" s="1"/>
  <c r="I76" i="7" s="1"/>
  <c r="H74" i="7"/>
  <c r="H73" i="7" s="1"/>
  <c r="H69" i="7" s="1"/>
  <c r="I74" i="7"/>
  <c r="I73" i="7" s="1"/>
  <c r="I69" i="7" s="1"/>
  <c r="G45" i="7"/>
  <c r="I45" i="7"/>
  <c r="H45" i="7"/>
  <c r="H23" i="7"/>
  <c r="H22" i="7" s="1"/>
  <c r="H24" i="7"/>
  <c r="I9" i="7"/>
  <c r="I8" i="7" s="1"/>
  <c r="I7" i="7" s="1"/>
  <c r="H9" i="7"/>
  <c r="H8" i="7" s="1"/>
  <c r="H7" i="7" s="1"/>
  <c r="G74" i="7"/>
  <c r="G73" i="7" s="1"/>
  <c r="G69" i="7" s="1"/>
  <c r="G78" i="7"/>
  <c r="G77" i="7" s="1"/>
  <c r="G76" i="7" s="1"/>
  <c r="G24" i="7"/>
  <c r="E24" i="7"/>
  <c r="H17" i="3"/>
  <c r="I17" i="3"/>
  <c r="G11" i="3"/>
  <c r="H11" i="3"/>
  <c r="I11" i="3"/>
  <c r="H68" i="7" l="1"/>
  <c r="E14" i="7"/>
  <c r="E13" i="7" s="1"/>
  <c r="H32" i="7"/>
  <c r="H27" i="7" s="1"/>
  <c r="E40" i="7"/>
  <c r="E32" i="7" s="1"/>
  <c r="E27" i="7" s="1"/>
  <c r="E80" i="7" s="1"/>
  <c r="G68" i="7"/>
  <c r="F68" i="7"/>
  <c r="G32" i="7"/>
  <c r="G27" i="7" s="1"/>
  <c r="I68" i="7"/>
  <c r="I32" i="7"/>
  <c r="I27" i="7" s="1"/>
  <c r="F32" i="7"/>
  <c r="F27" i="7" s="1"/>
  <c r="H35" i="3"/>
  <c r="E35" i="3"/>
  <c r="I35" i="3"/>
  <c r="F80" i="7" l="1"/>
  <c r="I80" i="7"/>
  <c r="H80" i="7"/>
  <c r="G80" i="7"/>
</calcChain>
</file>

<file path=xl/sharedStrings.xml><?xml version="1.0" encoding="utf-8"?>
<sst xmlns="http://schemas.openxmlformats.org/spreadsheetml/2006/main" count="260" uniqueCount="131">
  <si>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</si>
  <si>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</si>
  <si>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</si>
  <si>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</si>
  <si>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</si>
  <si>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</si>
  <si>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</si>
  <si>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</si>
  <si>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</si>
  <si>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</si>
  <si>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</si>
  <si>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</si>
  <si>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</si>
  <si>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</si>
  <si>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</si>
  <si>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</si>
  <si>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</si>
  <si>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</si>
  <si>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</si>
  <si>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</si>
  <si>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</si>
  <si>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</si>
  <si>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</si>
  <si>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</si>
  <si>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</si>
  <si>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</si>
  <si>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</si>
  <si>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</si>
  <si>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</si>
  <si>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</si>
  <si>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</si>
  <si>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</si>
  <si>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Državni proračun</t>
  </si>
  <si>
    <t>F.P. i dod.udio u por.na dohodak</t>
  </si>
  <si>
    <t>Prihodi od upravnih i administrativnih pristojbi,pristojbi po posebnim propisima i naknada</t>
  </si>
  <si>
    <t>Prihodi za posebne namjene</t>
  </si>
  <si>
    <t>Prihodi od prodaje proizvoda i robe te pruženih usluga i prihodi od donacija</t>
  </si>
  <si>
    <t>Tekuće donacije-korisnici</t>
  </si>
  <si>
    <t>Višak/manjak prihoda korisnici</t>
  </si>
  <si>
    <t>Pomoći iz inozemstva</t>
  </si>
  <si>
    <t>Financijski rashodi</t>
  </si>
  <si>
    <t>09 Obrazovanje</t>
  </si>
  <si>
    <t>0922 Više srednjoškolsko obrazovanje</t>
  </si>
  <si>
    <t>PROGRAM 2204</t>
  </si>
  <si>
    <t>Srednje školstvo -standard</t>
  </si>
  <si>
    <t>Aktivnost A2204-01</t>
  </si>
  <si>
    <t>Djelatnost srednjih škola</t>
  </si>
  <si>
    <t>Izvor financiranja 45</t>
  </si>
  <si>
    <t>Hitne intervencije u srednjim školama</t>
  </si>
  <si>
    <t>Aktivnost A2204-07</t>
  </si>
  <si>
    <t>Tekući projekt T2204-04</t>
  </si>
  <si>
    <t>Izvor financiranja 51</t>
  </si>
  <si>
    <t>Administracija i upravljanje</t>
  </si>
  <si>
    <t>PROGRAM 2205</t>
  </si>
  <si>
    <t>Srednje školstvo -iznad standarda</t>
  </si>
  <si>
    <t>Aktivnost A2205-01</t>
  </si>
  <si>
    <t>Javne potrebe u prosvjeti-korisnici u SŠ</t>
  </si>
  <si>
    <t>Izvor financiranja 11</t>
  </si>
  <si>
    <t>Aktivnost A2205-12</t>
  </si>
  <si>
    <t>Podizanje kvalitete i standarda u školstvu</t>
  </si>
  <si>
    <t>Izvor financiranja 42</t>
  </si>
  <si>
    <t>Izvor financiranja 41</t>
  </si>
  <si>
    <t>Aktivnost A2205-22</t>
  </si>
  <si>
    <t>Natjecanje i smotre u SŠ</t>
  </si>
  <si>
    <t>PROGRAM 4302</t>
  </si>
  <si>
    <t>Tekući projekt T4302-64</t>
  </si>
  <si>
    <t>Projekt Erasmus KA1+Gim.F.Petrića</t>
  </si>
  <si>
    <t>Izvor financiranja 54</t>
  </si>
  <si>
    <t>Tekući projekt T4302-91</t>
  </si>
  <si>
    <t>Projekt Erasmus +Gim.F.Petrića-Eksp.,kreat.i inov</t>
  </si>
  <si>
    <t>Izvor financiranja 61</t>
  </si>
  <si>
    <t>UKUPNO</t>
  </si>
  <si>
    <t>PRIHODI POSLOVANJA PREMA IZVORIMA FINANCIRANJA</t>
  </si>
  <si>
    <t>Brojčana oznaka i naziv</t>
  </si>
  <si>
    <t>1 Opći prihodi i primici</t>
  </si>
  <si>
    <t xml:space="preserve">  11 Opći prihodi i primici</t>
  </si>
  <si>
    <t>4 Prihodi za posebne namjene</t>
  </si>
  <si>
    <t>5 Pomoći</t>
  </si>
  <si>
    <t>RASHODI POSLOVANJA PREMA IZVORIMA FINANCIRANJA</t>
  </si>
  <si>
    <t xml:space="preserve">  51 Pomoći iz državnog proračuna</t>
  </si>
  <si>
    <t>6 Donacije</t>
  </si>
  <si>
    <t xml:space="preserve">  61 Donacije-proračunski korisnici</t>
  </si>
  <si>
    <t xml:space="preserve"> '45 F.P.I dod.udio u por.na dohodak</t>
  </si>
  <si>
    <t xml:space="preserve">  42 Višak/manjak prihoda korisnici</t>
  </si>
  <si>
    <r>
      <t xml:space="preserve"> </t>
    </r>
    <r>
      <rPr>
        <i/>
        <sz val="10"/>
        <rFont val="Arial"/>
        <family val="2"/>
        <charset val="238"/>
      </rPr>
      <t xml:space="preserve"> 41 Prihodi za posebne namjene-proračunski korisnici</t>
    </r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</si>
  <si>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</si>
  <si>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</si>
  <si>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</si>
  <si>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</si>
  <si>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</si>
  <si>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</si>
  <si>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</si>
  <si>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</si>
  <si>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</si>
  <si>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</si>
  <si>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</si>
  <si>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</si>
  <si>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</si>
  <si>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Ostali rashodi</t>
  </si>
  <si>
    <t>Aktivnost A2205-37</t>
  </si>
  <si>
    <t>Zalihe menstrualnih higijenskih potrepština</t>
  </si>
  <si>
    <t>UKUPNI PRIHODI</t>
  </si>
  <si>
    <t>Projekti EU</t>
  </si>
  <si>
    <t>Ravnateljica:</t>
  </si>
  <si>
    <t>Blanka Pedišić,prof.</t>
  </si>
  <si>
    <t>Plan 2025.</t>
  </si>
  <si>
    <t>Projekcija 
 za 2027.</t>
  </si>
  <si>
    <t>Aktivnost A2205-34</t>
  </si>
  <si>
    <t>Projekt e-škole</t>
  </si>
  <si>
    <t>Projekcija 
za 2027.</t>
  </si>
  <si>
    <t>PRIHODI POSLOVANJA PREMA EKONOMSKOJ KLASIFIKACIJI</t>
  </si>
  <si>
    <t>RASHODI POSLOVANJA PREMA EKONOMSKOJ KLASIFIKACIJI</t>
  </si>
  <si>
    <t>3 Vlastiti prihodi</t>
  </si>
  <si>
    <t xml:space="preserve">  31 Vlastiti prihodi</t>
  </si>
  <si>
    <t>Kazne,upravne mjere i ostali prihodi</t>
  </si>
  <si>
    <t>Izvršenje 2024.</t>
  </si>
  <si>
    <t>Plan 2026.</t>
  </si>
  <si>
    <t>Projekcija 
 za 2028.</t>
  </si>
  <si>
    <t>Naknade građanima i kućanstvima na temelju osiguranja i druge naknade</t>
  </si>
  <si>
    <t>Aktivnost A2205-33</t>
  </si>
  <si>
    <t>Centar izvrsnosti SŠ</t>
  </si>
  <si>
    <t>FINANCIJSKI PLAN GIMNAZIJE FRANJE PETRIĆA 
ZA 2026. I PROJEKCIJA ZA 2027. I 2028. GODINU</t>
  </si>
  <si>
    <t>Plan  2026.</t>
  </si>
  <si>
    <t>Plan za 2026.</t>
  </si>
  <si>
    <t>Projekcija 
za 2028.</t>
  </si>
  <si>
    <t>FINANCIJSKI PLAN GIMNAZIJE FRANJE PETRIĆA
ZA 2026. I PROJEKCIJA ZA 2027. I 2028. GODINU</t>
  </si>
  <si>
    <t>Projekcija                         za 2028.</t>
  </si>
  <si>
    <t>Naknade građanima i kućanstvima</t>
  </si>
  <si>
    <t>Projekcija                           za 2027.</t>
  </si>
  <si>
    <t>Vlastiti izvori</t>
  </si>
  <si>
    <t>Višak prihoda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</si>
</sst>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00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164" fontId="0" fillId="0" borderId="0" xfId="1" applyFont="1"/>
    <xf numFmtId="0" fontId="8" fillId="2" borderId="3" xfId="0" quotePrefix="1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wrapText="1"/>
    </xf>
    <xf numFmtId="3" fontId="0" fillId="0" borderId="0" xfId="0" applyNumberFormat="1"/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0" fillId="0" borderId="0" xfId="0" applyBorder="1"/>
    <xf numFmtId="0" fontId="10" fillId="2" borderId="4" xfId="0" quotePrefix="1" applyFont="1" applyFill="1" applyBorder="1" applyAlignment="1">
      <alignment horizontal="left" vertical="center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/>
    <xf numFmtId="3" fontId="3" fillId="2" borderId="0" xfId="0" applyNumberFormat="1" applyFont="1" applyFill="1" applyBorder="1" applyAlignment="1">
      <alignment horizontal="right"/>
    </xf>
    <xf numFmtId="0" fontId="1" fillId="0" borderId="0" xfId="0" applyFont="1"/>
    <xf numFmtId="4" fontId="0" fillId="0" borderId="0" xfId="0" applyNumberFormat="1" applyFill="1" applyBorder="1" applyAlignment="1" applyProtection="1"/>
    <xf numFmtId="0" fontId="3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21" fillId="0" borderId="0" xfId="0" applyFont="1" applyAlignment="1">
      <alignment wrapText="1"/>
    </xf>
    <xf numFmtId="0" fontId="22" fillId="0" borderId="0" xfId="0" quotePrefix="1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0" borderId="1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left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quotePrefix="1" applyNumberFormat="1" applyFont="1" applyFill="1" applyBorder="1" applyAlignment="1" applyProtection="1">
      <alignment horizontal="left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8" fillId="3" borderId="2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right" wrapText="1"/>
    </xf>
    <xf numFmtId="4" fontId="0" fillId="0" borderId="3" xfId="0" applyNumberFormat="1" applyBorder="1"/>
    <xf numFmtId="165" fontId="0" fillId="0" borderId="0" xfId="0" applyNumberForma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3" fillId="2" borderId="6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164" fontId="1" fillId="0" borderId="0" xfId="1" applyFont="1"/>
    <xf numFmtId="0" fontId="24" fillId="0" borderId="0" xfId="0" applyFont="1"/>
    <xf numFmtId="0" fontId="25" fillId="0" borderId="0" xfId="0" applyFont="1"/>
    <xf numFmtId="4" fontId="3" fillId="2" borderId="4" xfId="0" applyNumberFormat="1" applyFont="1" applyFill="1" applyBorder="1" applyAlignment="1" applyProtection="1">
      <alignment horizontal="right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10" fillId="3" borderId="3" xfId="0" applyNumberFormat="1" applyFont="1" applyFill="1" applyBorder="1" applyAlignment="1" applyProtection="1">
      <alignment horizontal="left" vertical="center" wrapText="1"/>
    </xf>
    <xf numFmtId="4" fontId="6" fillId="3" borderId="4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NumberFormat="1" applyFont="1" applyFill="1" applyBorder="1" applyAlignment="1" applyProtection="1">
      <alignment horizontal="left" vertical="center"/>
    </xf>
    <xf numFmtId="4" fontId="1" fillId="5" borderId="3" xfId="0" applyNumberFormat="1" applyFont="1" applyFill="1" applyBorder="1"/>
    <xf numFmtId="4" fontId="6" fillId="5" borderId="4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 applyProtection="1">
      <alignment horizontal="right" wrapText="1"/>
    </xf>
    <xf numFmtId="0" fontId="10" fillId="3" borderId="3" xfId="0" quotePrefix="1" applyFont="1" applyFill="1" applyBorder="1" applyAlignment="1">
      <alignment horizontal="left" vertical="center"/>
    </xf>
    <xf numFmtId="4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right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27" fillId="2" borderId="3" xfId="0" applyNumberFormat="1" applyFont="1" applyFill="1" applyBorder="1" applyAlignment="1">
      <alignment horizontal="right" wrapText="1"/>
    </xf>
    <xf numFmtId="0" fontId="27" fillId="2" borderId="7" xfId="0" applyFont="1" applyFill="1" applyBorder="1" applyAlignment="1">
      <alignment vertical="top"/>
    </xf>
    <xf numFmtId="0" fontId="27" fillId="2" borderId="8" xfId="0" applyFont="1" applyFill="1" applyBorder="1" applyAlignment="1">
      <alignment vertical="top"/>
    </xf>
    <xf numFmtId="4" fontId="6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0" fillId="0" borderId="0" xfId="0"/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164" fontId="0" fillId="0" borderId="0" xfId="1" applyFont="1"/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0" xfId="0" applyNumberFormat="1"/>
    <xf numFmtId="0" fontId="0" fillId="0" borderId="0" xfId="0"/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4" fontId="6" fillId="3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10" fillId="0" borderId="1" xfId="0" quotePrefix="1" applyFont="1" applyBorder="1" applyAlignment="1">
      <alignment horizontal="left" vertical="center"/>
    </xf>
    <xf numFmtId="0" fontId="8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0" fillId="0" borderId="1" xfId="0" quotePrefix="1" applyFont="1" applyFill="1" applyBorder="1" applyAlignment="1">
      <alignment horizontal="left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9" fillId="2" borderId="1" xfId="0" applyNumberFormat="1" applyFont="1" applyFill="1" applyBorder="1" applyAlignment="1" applyProtection="1">
      <alignment horizontal="left" vertical="center" wrapText="1"/>
    </xf>
    <xf numFmtId="0" fontId="20" fillId="2" borderId="1" xfId="0" applyNumberFormat="1" applyFont="1" applyFill="1" applyBorder="1" applyAlignment="1" applyProtection="1">
      <alignment horizontal="left" vertical="center"/>
    </xf>
    <xf numFmtId="0" fontId="19" fillId="2" borderId="1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 applyProtection="1">
      <alignment horizontal="left" wrapText="1"/>
    </xf>
    <xf numFmtId="0" fontId="10" fillId="3" borderId="3" xfId="0" applyNumberFormat="1" applyFont="1" applyFill="1" applyBorder="1" applyAlignment="1" applyProtection="1">
      <alignment wrapText="1"/>
    </xf>
    <xf numFmtId="4" fontId="1" fillId="5" borderId="3" xfId="0" applyNumberFormat="1" applyFont="1" applyFill="1" applyBorder="1" applyAlignment="1"/>
    <xf numFmtId="0" fontId="6" fillId="5" borderId="3" xfId="0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left" wrapText="1"/>
    </xf>
    <xf numFmtId="0" fontId="10" fillId="3" borderId="3" xfId="0" quotePrefix="1" applyFont="1" applyFill="1" applyBorder="1" applyAlignment="1">
      <alignment horizontal="left"/>
    </xf>
    <xf numFmtId="0" fontId="10" fillId="5" borderId="3" xfId="0" applyNumberFormat="1" applyFont="1" applyFill="1" applyBorder="1" applyAlignment="1" applyProtection="1">
      <alignment horizontal="left" wrapText="1"/>
    </xf>
    <xf numFmtId="0" fontId="6" fillId="3" borderId="1" xfId="0" applyNumberFormat="1" applyFont="1" applyFill="1" applyBorder="1" applyAlignment="1" applyProtection="1">
      <alignment horizontal="left" wrapText="1"/>
    </xf>
    <xf numFmtId="0" fontId="6" fillId="3" borderId="2" xfId="0" applyNumberFormat="1" applyFont="1" applyFill="1" applyBorder="1" applyAlignment="1" applyProtection="1">
      <alignment horizontal="left" wrapText="1"/>
    </xf>
    <xf numFmtId="0" fontId="6" fillId="3" borderId="4" xfId="0" applyNumberFormat="1" applyFont="1" applyFill="1" applyBorder="1" applyAlignment="1" applyProtection="1">
      <alignment horizontal="left" wrapText="1"/>
    </xf>
    <xf numFmtId="0" fontId="6" fillId="3" borderId="4" xfId="0" applyNumberFormat="1" applyFont="1" applyFill="1" applyBorder="1" applyAlignment="1" applyProtection="1">
      <alignment horizontal="left" wrapText="1"/>
    </xf>
    <xf numFmtId="0" fontId="19" fillId="3" borderId="4" xfId="0" applyNumberFormat="1" applyFont="1" applyFill="1" applyBorder="1" applyAlignment="1" applyProtection="1">
      <alignment horizontal="left" wrapText="1"/>
    </xf>
    <xf numFmtId="0" fontId="19" fillId="5" borderId="1" xfId="0" applyNumberFormat="1" applyFont="1" applyFill="1" applyBorder="1" applyAlignment="1" applyProtection="1">
      <alignment horizontal="left" wrapText="1"/>
    </xf>
    <xf numFmtId="0" fontId="6" fillId="5" borderId="2" xfId="0" applyNumberFormat="1" applyFont="1" applyFill="1" applyBorder="1" applyAlignment="1" applyProtection="1">
      <alignment horizontal="left" wrapText="1"/>
    </xf>
    <xf numFmtId="0" fontId="6" fillId="5" borderId="4" xfId="0" applyNumberFormat="1" applyFont="1" applyFill="1" applyBorder="1" applyAlignment="1" applyProtection="1">
      <alignment horizontal="left" wrapText="1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26" fillId="2" borderId="7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373A2-682C-48BE-8547-2E974B700B68}">
  <sheetPr>
    <pageSetUpPr fitToPage="1"/>
  </sheetPr>
  <dimension ref="A1:J40"/>
  <sheetViews>
    <sheetView topLeftCell="A10" workbookViewId="0">
      <selection activeCell="H35" sqref="H35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49" t="s">
        <v>125</v>
      </c>
      <c r="B1" s="149"/>
      <c r="C1" s="149"/>
      <c r="D1" s="149"/>
      <c r="E1" s="149"/>
      <c r="F1" s="149"/>
      <c r="G1" s="149"/>
      <c r="H1" s="149"/>
      <c r="I1" s="149"/>
      <c r="J1" s="149"/>
    </row>
    <row r="2" spans="1:10" ht="18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ht="15.75" x14ac:dyDescent="0.25">
      <c r="A3" s="149" t="s">
        <v>22</v>
      </c>
      <c r="B3" s="149"/>
      <c r="C3" s="149"/>
      <c r="D3" s="149"/>
      <c r="E3" s="149"/>
      <c r="F3" s="149"/>
      <c r="G3" s="149"/>
      <c r="H3" s="149"/>
      <c r="I3" s="150"/>
      <c r="J3" s="150"/>
    </row>
    <row r="4" spans="1:10" ht="18" x14ac:dyDescent="0.25">
      <c r="A4" s="18"/>
      <c r="B4" s="18"/>
      <c r="C4" s="18"/>
      <c r="D4" s="18"/>
      <c r="E4" s="18"/>
      <c r="F4" s="18"/>
      <c r="G4" s="18"/>
      <c r="H4" s="18"/>
      <c r="I4" s="5"/>
      <c r="J4" s="5"/>
    </row>
    <row r="5" spans="1:10" ht="15.75" x14ac:dyDescent="0.25">
      <c r="A5" s="149" t="s">
        <v>26</v>
      </c>
      <c r="B5" s="151"/>
      <c r="C5" s="151"/>
      <c r="D5" s="151"/>
      <c r="E5" s="151"/>
      <c r="F5" s="151"/>
      <c r="G5" s="151"/>
      <c r="H5" s="151"/>
      <c r="I5" s="151"/>
      <c r="J5" s="151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6" t="s">
        <v>85</v>
      </c>
    </row>
    <row r="7" spans="1:10" ht="25.5" x14ac:dyDescent="0.25">
      <c r="A7" s="22"/>
      <c r="B7" s="23"/>
      <c r="C7" s="23"/>
      <c r="D7" s="24"/>
      <c r="E7" s="25"/>
      <c r="F7" s="3" t="s">
        <v>115</v>
      </c>
      <c r="G7" s="3" t="s">
        <v>105</v>
      </c>
      <c r="H7" s="3" t="s">
        <v>123</v>
      </c>
      <c r="I7" s="3" t="s">
        <v>128</v>
      </c>
      <c r="J7" s="3" t="s">
        <v>124</v>
      </c>
    </row>
    <row r="8" spans="1:10" x14ac:dyDescent="0.25">
      <c r="A8" s="152" t="s">
        <v>0</v>
      </c>
      <c r="B8" s="153"/>
      <c r="C8" s="153"/>
      <c r="D8" s="153"/>
      <c r="E8" s="154"/>
      <c r="F8" s="76">
        <f>SUM(F9:F10)</f>
        <v>1265564.5699999998</v>
      </c>
      <c r="G8" s="76">
        <f t="shared" ref="G8:J8" si="0">G9+G10</f>
        <v>1587603.29</v>
      </c>
      <c r="H8" s="76">
        <f t="shared" si="0"/>
        <v>1585676.28</v>
      </c>
      <c r="I8" s="76">
        <f t="shared" si="0"/>
        <v>1608278.96</v>
      </c>
      <c r="J8" s="76">
        <f t="shared" si="0"/>
        <v>1631220.6800000002</v>
      </c>
    </row>
    <row r="9" spans="1:10" x14ac:dyDescent="0.25">
      <c r="A9" s="155" t="s">
        <v>86</v>
      </c>
      <c r="B9" s="156"/>
      <c r="C9" s="156"/>
      <c r="D9" s="156"/>
      <c r="E9" s="148"/>
      <c r="F9" s="77">
        <v>1265564.5699999998</v>
      </c>
      <c r="G9" s="77">
        <v>1587603.29</v>
      </c>
      <c r="H9" s="77">
        <v>1585676.28</v>
      </c>
      <c r="I9" s="77">
        <v>1608278.96</v>
      </c>
      <c r="J9" s="77">
        <v>1631220.6800000002</v>
      </c>
    </row>
    <row r="10" spans="1:10" x14ac:dyDescent="0.25">
      <c r="A10" s="157" t="s">
        <v>87</v>
      </c>
      <c r="B10" s="148"/>
      <c r="C10" s="148"/>
      <c r="D10" s="148"/>
      <c r="E10" s="148"/>
      <c r="F10" s="77">
        <v>0</v>
      </c>
      <c r="G10" s="77">
        <v>0</v>
      </c>
      <c r="H10" s="77">
        <v>0</v>
      </c>
      <c r="I10" s="77">
        <v>0</v>
      </c>
      <c r="J10" s="77">
        <v>0</v>
      </c>
    </row>
    <row r="11" spans="1:10" x14ac:dyDescent="0.25">
      <c r="A11" s="27" t="s">
        <v>1</v>
      </c>
      <c r="B11" s="71"/>
      <c r="C11" s="71"/>
      <c r="D11" s="71"/>
      <c r="E11" s="71"/>
      <c r="F11" s="76">
        <f>SUM(F12:F13)</f>
        <v>1269322.22</v>
      </c>
      <c r="G11" s="76">
        <f t="shared" ref="G11:J11" si="1">G12+G13</f>
        <v>1591353.77</v>
      </c>
      <c r="H11" s="76">
        <f t="shared" si="1"/>
        <v>1586676.13</v>
      </c>
      <c r="I11" s="76">
        <f t="shared" si="1"/>
        <v>1608278.96</v>
      </c>
      <c r="J11" s="76">
        <f t="shared" si="1"/>
        <v>1631220.68</v>
      </c>
    </row>
    <row r="12" spans="1:10" x14ac:dyDescent="0.25">
      <c r="A12" s="158" t="s">
        <v>88</v>
      </c>
      <c r="B12" s="156"/>
      <c r="C12" s="156"/>
      <c r="D12" s="156"/>
      <c r="E12" s="156"/>
      <c r="F12" s="77">
        <v>1260547.4099999999</v>
      </c>
      <c r="G12" s="77">
        <v>1589353.77</v>
      </c>
      <c r="H12" s="77">
        <v>1584876.13</v>
      </c>
      <c r="I12" s="77">
        <v>1606451.96</v>
      </c>
      <c r="J12" s="78">
        <v>1629366.27</v>
      </c>
    </row>
    <row r="13" spans="1:10" x14ac:dyDescent="0.25">
      <c r="A13" s="147" t="s">
        <v>89</v>
      </c>
      <c r="B13" s="148"/>
      <c r="C13" s="148"/>
      <c r="D13" s="148"/>
      <c r="E13" s="148"/>
      <c r="F13" s="79">
        <v>8774.81</v>
      </c>
      <c r="G13" s="79">
        <v>2000</v>
      </c>
      <c r="H13" s="79">
        <v>1800</v>
      </c>
      <c r="I13" s="79">
        <v>1827</v>
      </c>
      <c r="J13" s="78">
        <v>1854.41</v>
      </c>
    </row>
    <row r="14" spans="1:10" x14ac:dyDescent="0.25">
      <c r="A14" s="159" t="s">
        <v>2</v>
      </c>
      <c r="B14" s="153"/>
      <c r="C14" s="153"/>
      <c r="D14" s="153"/>
      <c r="E14" s="153"/>
      <c r="F14" s="76">
        <f>F8-F11</f>
        <v>-3757.6500000001397</v>
      </c>
      <c r="G14" s="76">
        <f t="shared" ref="G14:J14" si="2">G8-G11</f>
        <v>-3750.4799999999814</v>
      </c>
      <c r="H14" s="76">
        <f t="shared" si="2"/>
        <v>-999.8499999998603</v>
      </c>
      <c r="I14" s="76">
        <f t="shared" si="2"/>
        <v>0</v>
      </c>
      <c r="J14" s="76">
        <f t="shared" si="2"/>
        <v>0</v>
      </c>
    </row>
    <row r="15" spans="1:10" ht="18" x14ac:dyDescent="0.25">
      <c r="A15" s="18"/>
      <c r="B15" s="16"/>
      <c r="C15" s="16"/>
      <c r="D15" s="16"/>
      <c r="E15" s="16"/>
      <c r="F15" s="16"/>
      <c r="G15" s="16"/>
      <c r="H15" s="17"/>
      <c r="I15" s="17"/>
      <c r="J15" s="17"/>
    </row>
    <row r="16" spans="1:10" ht="15.75" x14ac:dyDescent="0.25">
      <c r="A16" s="149" t="s">
        <v>27</v>
      </c>
      <c r="B16" s="151"/>
      <c r="C16" s="151"/>
      <c r="D16" s="151"/>
      <c r="E16" s="151"/>
      <c r="F16" s="151"/>
      <c r="G16" s="151"/>
      <c r="H16" s="151"/>
      <c r="I16" s="151"/>
      <c r="J16" s="151"/>
    </row>
    <row r="17" spans="1:10" ht="18" x14ac:dyDescent="0.25">
      <c r="A17" s="18"/>
      <c r="B17" s="16"/>
      <c r="C17" s="16"/>
      <c r="D17" s="16"/>
      <c r="E17" s="16"/>
      <c r="F17" s="16"/>
      <c r="G17" s="16"/>
      <c r="H17" s="17"/>
      <c r="I17" s="17"/>
      <c r="J17" s="17"/>
    </row>
    <row r="18" spans="1:10" ht="25.5" x14ac:dyDescent="0.25">
      <c r="A18" s="22"/>
      <c r="B18" s="23"/>
      <c r="C18" s="23"/>
      <c r="D18" s="24"/>
      <c r="E18" s="25"/>
      <c r="F18" s="3" t="s">
        <v>115</v>
      </c>
      <c r="G18" s="3" t="s">
        <v>105</v>
      </c>
      <c r="H18" s="3" t="s">
        <v>123</v>
      </c>
      <c r="I18" s="3" t="s">
        <v>128</v>
      </c>
      <c r="J18" s="3" t="s">
        <v>124</v>
      </c>
    </row>
    <row r="19" spans="1:10" x14ac:dyDescent="0.25">
      <c r="A19" s="147" t="s">
        <v>90</v>
      </c>
      <c r="B19" s="148"/>
      <c r="C19" s="148"/>
      <c r="D19" s="148"/>
      <c r="E19" s="148"/>
      <c r="F19" s="79">
        <v>0</v>
      </c>
      <c r="G19" s="79">
        <v>0</v>
      </c>
      <c r="H19" s="79">
        <v>0</v>
      </c>
      <c r="I19" s="79">
        <v>0</v>
      </c>
      <c r="J19" s="78">
        <v>0</v>
      </c>
    </row>
    <row r="20" spans="1:10" x14ac:dyDescent="0.25">
      <c r="A20" s="147" t="s">
        <v>91</v>
      </c>
      <c r="B20" s="148"/>
      <c r="C20" s="148"/>
      <c r="D20" s="148"/>
      <c r="E20" s="148"/>
      <c r="F20" s="79">
        <v>0</v>
      </c>
      <c r="G20" s="79">
        <v>0</v>
      </c>
      <c r="H20" s="79">
        <v>0</v>
      </c>
      <c r="I20" s="79">
        <v>0</v>
      </c>
      <c r="J20" s="78">
        <v>0</v>
      </c>
    </row>
    <row r="21" spans="1:10" x14ac:dyDescent="0.25">
      <c r="A21" s="159" t="s">
        <v>4</v>
      </c>
      <c r="B21" s="153"/>
      <c r="C21" s="153"/>
      <c r="D21" s="153"/>
      <c r="E21" s="153"/>
      <c r="F21" s="76">
        <f>F19-F20</f>
        <v>0</v>
      </c>
      <c r="G21" s="76">
        <f t="shared" ref="G21:J21" si="3">G19-G20</f>
        <v>0</v>
      </c>
      <c r="H21" s="76">
        <f t="shared" si="3"/>
        <v>0</v>
      </c>
      <c r="I21" s="76">
        <f t="shared" si="3"/>
        <v>0</v>
      </c>
      <c r="J21" s="76">
        <f t="shared" si="3"/>
        <v>0</v>
      </c>
    </row>
    <row r="22" spans="1:10" x14ac:dyDescent="0.25">
      <c r="A22" s="159" t="s">
        <v>5</v>
      </c>
      <c r="B22" s="153"/>
      <c r="C22" s="153"/>
      <c r="D22" s="153"/>
      <c r="E22" s="153"/>
      <c r="F22" s="76">
        <f>F14+F21</f>
        <v>-3757.6500000001397</v>
      </c>
      <c r="G22" s="76">
        <f t="shared" ref="G22:J22" si="4">G14+G21</f>
        <v>-3750.4799999999814</v>
      </c>
      <c r="H22" s="76">
        <f t="shared" si="4"/>
        <v>-999.8499999998603</v>
      </c>
      <c r="I22" s="76">
        <f t="shared" si="4"/>
        <v>0</v>
      </c>
      <c r="J22" s="76">
        <f t="shared" si="4"/>
        <v>0</v>
      </c>
    </row>
    <row r="23" spans="1:10" ht="18" x14ac:dyDescent="0.25">
      <c r="A23" s="15"/>
      <c r="B23" s="16"/>
      <c r="C23" s="16"/>
      <c r="D23" s="16"/>
      <c r="E23" s="16"/>
      <c r="F23" s="16"/>
      <c r="G23" s="16"/>
      <c r="H23" s="17"/>
      <c r="I23" s="17"/>
      <c r="J23" s="17"/>
    </row>
    <row r="24" spans="1:10" ht="15.75" x14ac:dyDescent="0.25">
      <c r="A24" s="149" t="s">
        <v>92</v>
      </c>
      <c r="B24" s="151"/>
      <c r="C24" s="151"/>
      <c r="D24" s="151"/>
      <c r="E24" s="151"/>
      <c r="F24" s="151"/>
      <c r="G24" s="151"/>
      <c r="H24" s="151"/>
      <c r="I24" s="151"/>
      <c r="J24" s="151"/>
    </row>
    <row r="25" spans="1:10" ht="15.75" x14ac:dyDescent="0.25">
      <c r="A25" s="69"/>
      <c r="B25" s="70"/>
      <c r="C25" s="70"/>
      <c r="D25" s="70"/>
      <c r="E25" s="70"/>
      <c r="F25" s="70"/>
      <c r="G25" s="70"/>
      <c r="H25" s="70"/>
      <c r="I25" s="70"/>
      <c r="J25" s="70"/>
    </row>
    <row r="26" spans="1:10" ht="25.5" x14ac:dyDescent="0.25">
      <c r="A26" s="22"/>
      <c r="B26" s="23"/>
      <c r="C26" s="23"/>
      <c r="D26" s="24"/>
      <c r="E26" s="25"/>
      <c r="F26" s="3" t="s">
        <v>115</v>
      </c>
      <c r="G26" s="3" t="s">
        <v>105</v>
      </c>
      <c r="H26" s="3" t="s">
        <v>123</v>
      </c>
      <c r="I26" s="3" t="s">
        <v>128</v>
      </c>
      <c r="J26" s="3" t="s">
        <v>124</v>
      </c>
    </row>
    <row r="27" spans="1:10" ht="15" customHeight="1" x14ac:dyDescent="0.25">
      <c r="A27" s="162" t="s">
        <v>93</v>
      </c>
      <c r="B27" s="163"/>
      <c r="C27" s="163"/>
      <c r="D27" s="163"/>
      <c r="E27" s="164"/>
      <c r="F27" s="80">
        <v>7508.13</v>
      </c>
      <c r="G27" s="80">
        <v>3750.48</v>
      </c>
      <c r="H27" s="80">
        <v>999.85</v>
      </c>
      <c r="I27" s="80">
        <v>0</v>
      </c>
      <c r="J27" s="81">
        <v>0</v>
      </c>
    </row>
    <row r="28" spans="1:10" ht="15" customHeight="1" x14ac:dyDescent="0.25">
      <c r="A28" s="159" t="s">
        <v>94</v>
      </c>
      <c r="B28" s="153"/>
      <c r="C28" s="153"/>
      <c r="D28" s="153"/>
      <c r="E28" s="153"/>
      <c r="F28" s="82">
        <f>F22+F27</f>
        <v>3750.4799999998604</v>
      </c>
      <c r="G28" s="82">
        <f>G22+G27</f>
        <v>1.8644641386345029E-11</v>
      </c>
      <c r="H28" s="82">
        <f t="shared" ref="H28:J28" si="5">H22+H27</f>
        <v>1.397211235598661E-10</v>
      </c>
      <c r="I28" s="82">
        <f t="shared" si="5"/>
        <v>0</v>
      </c>
      <c r="J28" s="83">
        <f t="shared" si="5"/>
        <v>0</v>
      </c>
    </row>
    <row r="29" spans="1:10" ht="45" customHeight="1" x14ac:dyDescent="0.25">
      <c r="A29" s="152" t="s">
        <v>95</v>
      </c>
      <c r="B29" s="165"/>
      <c r="C29" s="165"/>
      <c r="D29" s="165"/>
      <c r="E29" s="166"/>
      <c r="F29" s="82">
        <f>F14+F21+F27-F28</f>
        <v>0</v>
      </c>
      <c r="G29" s="82">
        <f t="shared" ref="G29:J29" si="6">G14+G21+G27-G28</f>
        <v>0</v>
      </c>
      <c r="H29" s="82">
        <f t="shared" si="6"/>
        <v>0</v>
      </c>
      <c r="I29" s="82">
        <f t="shared" si="6"/>
        <v>0</v>
      </c>
      <c r="J29" s="83">
        <f t="shared" si="6"/>
        <v>0</v>
      </c>
    </row>
    <row r="30" spans="1:10" ht="15.75" x14ac:dyDescent="0.25">
      <c r="A30" s="72"/>
      <c r="B30" s="54"/>
      <c r="C30" s="54"/>
      <c r="D30" s="54"/>
      <c r="E30" s="54"/>
      <c r="F30" s="54"/>
      <c r="G30" s="54"/>
      <c r="H30" s="54"/>
      <c r="I30" s="54"/>
      <c r="J30" s="54"/>
    </row>
    <row r="31" spans="1:10" ht="15.75" x14ac:dyDescent="0.25">
      <c r="A31" s="167" t="s">
        <v>96</v>
      </c>
      <c r="B31" s="167"/>
      <c r="C31" s="167"/>
      <c r="D31" s="167"/>
      <c r="E31" s="167"/>
      <c r="F31" s="167"/>
      <c r="G31" s="167"/>
      <c r="H31" s="167"/>
      <c r="I31" s="167"/>
      <c r="J31" s="167"/>
    </row>
    <row r="32" spans="1:10" ht="18" x14ac:dyDescent="0.25">
      <c r="A32" s="55"/>
      <c r="B32" s="56"/>
      <c r="C32" s="56"/>
      <c r="D32" s="56"/>
      <c r="E32" s="56"/>
      <c r="F32" s="56"/>
      <c r="G32" s="56"/>
      <c r="H32" s="57"/>
      <c r="I32" s="57"/>
      <c r="J32" s="57"/>
    </row>
    <row r="33" spans="1:10" ht="25.5" x14ac:dyDescent="0.25">
      <c r="A33" s="58"/>
      <c r="B33" s="59"/>
      <c r="C33" s="59"/>
      <c r="D33" s="60"/>
      <c r="E33" s="61"/>
      <c r="F33" s="62" t="s">
        <v>115</v>
      </c>
      <c r="G33" s="62" t="s">
        <v>105</v>
      </c>
      <c r="H33" s="62" t="s">
        <v>123</v>
      </c>
      <c r="I33" s="62" t="s">
        <v>128</v>
      </c>
      <c r="J33" s="62" t="s">
        <v>124</v>
      </c>
    </row>
    <row r="34" spans="1:10" x14ac:dyDescent="0.25">
      <c r="A34" s="162" t="s">
        <v>93</v>
      </c>
      <c r="B34" s="163"/>
      <c r="C34" s="163"/>
      <c r="D34" s="163"/>
      <c r="E34" s="164"/>
      <c r="F34" s="80">
        <v>7508.13</v>
      </c>
      <c r="G34" s="80">
        <f>F37</f>
        <v>3750.48</v>
      </c>
      <c r="H34" s="80">
        <v>999.85</v>
      </c>
      <c r="I34" s="80">
        <f>H37</f>
        <v>0</v>
      </c>
      <c r="J34" s="81">
        <f>I37</f>
        <v>0</v>
      </c>
    </row>
    <row r="35" spans="1:10" ht="28.5" customHeight="1" x14ac:dyDescent="0.25">
      <c r="A35" s="162" t="s">
        <v>3</v>
      </c>
      <c r="B35" s="163"/>
      <c r="C35" s="163"/>
      <c r="D35" s="163"/>
      <c r="E35" s="164"/>
      <c r="F35" s="80">
        <v>4548.17</v>
      </c>
      <c r="G35" s="80">
        <v>3750.48</v>
      </c>
      <c r="H35" s="80">
        <v>999.85</v>
      </c>
      <c r="I35" s="80">
        <v>0</v>
      </c>
      <c r="J35" s="81">
        <v>0</v>
      </c>
    </row>
    <row r="36" spans="1:10" x14ac:dyDescent="0.25">
      <c r="A36" s="162" t="s">
        <v>97</v>
      </c>
      <c r="B36" s="168"/>
      <c r="C36" s="168"/>
      <c r="D36" s="168"/>
      <c r="E36" s="169"/>
      <c r="F36" s="80">
        <v>790.52</v>
      </c>
      <c r="G36" s="80">
        <v>0</v>
      </c>
      <c r="H36" s="80">
        <v>0</v>
      </c>
      <c r="I36" s="80">
        <v>0</v>
      </c>
      <c r="J36" s="81">
        <v>0</v>
      </c>
    </row>
    <row r="37" spans="1:10" ht="15" customHeight="1" x14ac:dyDescent="0.25">
      <c r="A37" s="159" t="s">
        <v>94</v>
      </c>
      <c r="B37" s="153"/>
      <c r="C37" s="153"/>
      <c r="D37" s="153"/>
      <c r="E37" s="153"/>
      <c r="F37" s="84">
        <f>F34-F35+F36</f>
        <v>3750.48</v>
      </c>
      <c r="G37" s="84">
        <f t="shared" ref="G37:J37" si="7">G34-G35+G36</f>
        <v>0</v>
      </c>
      <c r="H37" s="84">
        <f t="shared" si="7"/>
        <v>0</v>
      </c>
      <c r="I37" s="84">
        <f t="shared" si="7"/>
        <v>0</v>
      </c>
      <c r="J37" s="85">
        <f t="shared" si="7"/>
        <v>0</v>
      </c>
    </row>
    <row r="38" spans="1:10" ht="17.25" customHeight="1" x14ac:dyDescent="0.25"/>
    <row r="39" spans="1:10" x14ac:dyDescent="0.25">
      <c r="A39" s="160"/>
      <c r="B39" s="161"/>
      <c r="C39" s="161"/>
      <c r="D39" s="161"/>
      <c r="E39" s="161"/>
      <c r="F39" s="161"/>
      <c r="G39" s="161"/>
      <c r="H39" s="161"/>
      <c r="I39" s="161"/>
      <c r="J39" s="161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3"/>
  <sheetViews>
    <sheetView topLeftCell="A10" workbookViewId="0">
      <selection activeCell="G26" sqref="G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3" customWidth="1"/>
    <col min="5" max="9" width="22.7109375" customWidth="1"/>
    <col min="12" max="12" width="15.85546875" bestFit="1" customWidth="1"/>
  </cols>
  <sheetData>
    <row r="1" spans="1:9" ht="42" customHeight="1" x14ac:dyDescent="0.25">
      <c r="A1" s="149" t="s">
        <v>121</v>
      </c>
      <c r="B1" s="149"/>
      <c r="C1" s="149"/>
      <c r="D1" s="149"/>
      <c r="E1" s="149"/>
      <c r="F1" s="149"/>
      <c r="G1" s="149"/>
      <c r="H1" s="149"/>
      <c r="I1" s="149"/>
    </row>
    <row r="2" spans="1:9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9" ht="15.75" x14ac:dyDescent="0.25">
      <c r="A3" s="149" t="s">
        <v>22</v>
      </c>
      <c r="B3" s="149"/>
      <c r="C3" s="149"/>
      <c r="D3" s="149"/>
      <c r="E3" s="149"/>
      <c r="F3" s="149"/>
      <c r="G3" s="149"/>
      <c r="H3" s="150"/>
      <c r="I3" s="150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18" customHeight="1" x14ac:dyDescent="0.25">
      <c r="A5" s="149" t="s">
        <v>7</v>
      </c>
      <c r="B5" s="151"/>
      <c r="C5" s="151"/>
      <c r="D5" s="151"/>
      <c r="E5" s="151"/>
      <c r="F5" s="151"/>
      <c r="G5" s="151"/>
      <c r="H5" s="151"/>
      <c r="I5" s="151"/>
    </row>
    <row r="6" spans="1:9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9" ht="15.75" x14ac:dyDescent="0.25">
      <c r="A7" s="149" t="s">
        <v>110</v>
      </c>
      <c r="B7" s="170"/>
      <c r="C7" s="170"/>
      <c r="D7" s="170"/>
      <c r="E7" s="170"/>
      <c r="F7" s="170"/>
      <c r="G7" s="170"/>
      <c r="H7" s="170"/>
      <c r="I7" s="170"/>
    </row>
    <row r="8" spans="1:9" ht="18" x14ac:dyDescent="0.25">
      <c r="A8" s="4"/>
      <c r="B8" s="4"/>
      <c r="C8" s="4"/>
      <c r="D8" s="4"/>
      <c r="E8" s="4"/>
      <c r="F8" s="4"/>
      <c r="G8" s="4"/>
      <c r="H8" s="5"/>
      <c r="I8" s="5"/>
    </row>
    <row r="9" spans="1:9" ht="25.5" x14ac:dyDescent="0.25">
      <c r="A9" s="14" t="s">
        <v>8</v>
      </c>
      <c r="B9" s="13" t="s">
        <v>9</v>
      </c>
      <c r="C9" s="13" t="s">
        <v>10</v>
      </c>
      <c r="D9" s="13" t="s">
        <v>6</v>
      </c>
      <c r="E9" s="13" t="s">
        <v>115</v>
      </c>
      <c r="F9" s="14" t="s">
        <v>105</v>
      </c>
      <c r="G9" s="14" t="s">
        <v>116</v>
      </c>
      <c r="H9" s="14" t="s">
        <v>109</v>
      </c>
      <c r="I9" s="14" t="s">
        <v>126</v>
      </c>
    </row>
    <row r="10" spans="1:9" s="137" customFormat="1" ht="24.75" customHeight="1" x14ac:dyDescent="0.25">
      <c r="A10" s="142"/>
      <c r="B10" s="141"/>
      <c r="C10" s="141"/>
      <c r="D10" s="141"/>
      <c r="E10" s="141"/>
      <c r="F10" s="141"/>
      <c r="G10" s="141"/>
      <c r="H10" s="141"/>
      <c r="I10" s="141"/>
    </row>
    <row r="11" spans="1:9" ht="26.25" customHeight="1" x14ac:dyDescent="0.25">
      <c r="A11" s="99">
        <v>6</v>
      </c>
      <c r="B11" s="99"/>
      <c r="C11" s="99"/>
      <c r="D11" s="194" t="s">
        <v>11</v>
      </c>
      <c r="E11" s="144">
        <f>SUM(E12+E13+E14+E15+E16)</f>
        <v>1265564.5699999998</v>
      </c>
      <c r="F11" s="144">
        <f>SUM(F12+F13+F14+F15)</f>
        <v>1587603.29</v>
      </c>
      <c r="G11" s="144">
        <f>SUM(G12+G13+G14+G15)</f>
        <v>1585676.28</v>
      </c>
      <c r="H11" s="144">
        <f>SUM(H12+H13+H14+H15)</f>
        <v>1608278.96</v>
      </c>
      <c r="I11" s="144">
        <f>SUM(I12+I13+I14+I15)</f>
        <v>1631220.6800000002</v>
      </c>
    </row>
    <row r="12" spans="1:9" ht="30.75" customHeight="1" x14ac:dyDescent="0.25">
      <c r="A12" s="8"/>
      <c r="B12" s="11">
        <v>63</v>
      </c>
      <c r="C12" s="11"/>
      <c r="D12" s="11" t="s">
        <v>29</v>
      </c>
      <c r="E12" s="51">
        <v>1183721.5</v>
      </c>
      <c r="F12" s="51">
        <v>1501272.01</v>
      </c>
      <c r="G12" s="51">
        <v>1500545</v>
      </c>
      <c r="H12" s="51">
        <v>1523053.18</v>
      </c>
      <c r="I12" s="51">
        <v>1545898.99</v>
      </c>
    </row>
    <row r="13" spans="1:9" ht="39.75" customHeight="1" x14ac:dyDescent="0.25">
      <c r="A13" s="9"/>
      <c r="B13" s="9">
        <v>65</v>
      </c>
      <c r="C13" s="10"/>
      <c r="D13" s="30" t="s">
        <v>34</v>
      </c>
      <c r="E13" s="51">
        <v>0</v>
      </c>
      <c r="F13" s="53">
        <v>1500</v>
      </c>
      <c r="G13" s="53">
        <v>1300</v>
      </c>
      <c r="H13" s="53">
        <v>1319.5</v>
      </c>
      <c r="I13" s="53">
        <v>1339.29</v>
      </c>
    </row>
    <row r="14" spans="1:9" ht="30.75" customHeight="1" x14ac:dyDescent="0.25">
      <c r="A14" s="9"/>
      <c r="B14" s="9">
        <v>66</v>
      </c>
      <c r="C14" s="10"/>
      <c r="D14" s="30" t="s">
        <v>36</v>
      </c>
      <c r="E14" s="51">
        <v>409.65</v>
      </c>
      <c r="F14" s="53">
        <v>6000</v>
      </c>
      <c r="G14" s="53">
        <v>5000</v>
      </c>
      <c r="H14" s="53">
        <v>5075</v>
      </c>
      <c r="I14" s="53">
        <v>5151.12</v>
      </c>
    </row>
    <row r="15" spans="1:9" ht="30" customHeight="1" x14ac:dyDescent="0.25">
      <c r="A15" s="9"/>
      <c r="B15" s="9">
        <v>67</v>
      </c>
      <c r="C15" s="10"/>
      <c r="D15" s="11" t="s">
        <v>30</v>
      </c>
      <c r="E15" s="51">
        <v>81433.42</v>
      </c>
      <c r="F15" s="53">
        <v>78831.28</v>
      </c>
      <c r="G15" s="53">
        <v>78831.28</v>
      </c>
      <c r="H15" s="53">
        <v>78831.28</v>
      </c>
      <c r="I15" s="53">
        <v>78831.28</v>
      </c>
    </row>
    <row r="16" spans="1:9" ht="30" customHeight="1" x14ac:dyDescent="0.25">
      <c r="A16" s="9"/>
      <c r="B16" s="9">
        <v>68</v>
      </c>
      <c r="C16" s="10"/>
      <c r="D16" s="11" t="s">
        <v>114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</row>
    <row r="17" spans="1:13" s="48" customFormat="1" ht="26.1" customHeight="1" x14ac:dyDescent="0.25">
      <c r="A17" s="101">
        <v>7</v>
      </c>
      <c r="B17" s="102"/>
      <c r="C17" s="102"/>
      <c r="D17" s="195" t="s">
        <v>13</v>
      </c>
      <c r="E17" s="144">
        <f>SUM(E18)</f>
        <v>0</v>
      </c>
      <c r="F17" s="144">
        <f t="shared" ref="F17:I17" si="0">SUM(F18)</f>
        <v>0</v>
      </c>
      <c r="G17" s="144">
        <f t="shared" si="0"/>
        <v>0</v>
      </c>
      <c r="H17" s="144">
        <f t="shared" si="0"/>
        <v>0</v>
      </c>
      <c r="I17" s="144">
        <f t="shared" si="0"/>
        <v>0</v>
      </c>
    </row>
    <row r="18" spans="1:13" ht="27" customHeight="1" x14ac:dyDescent="0.25">
      <c r="A18" s="11"/>
      <c r="B18" s="11">
        <v>72</v>
      </c>
      <c r="C18" s="11"/>
      <c r="D18" s="19" t="s">
        <v>28</v>
      </c>
      <c r="E18" s="51">
        <v>0</v>
      </c>
      <c r="F18" s="53">
        <v>0</v>
      </c>
      <c r="G18" s="53">
        <v>0</v>
      </c>
      <c r="H18" s="53">
        <v>0</v>
      </c>
      <c r="I18" s="73">
        <v>0</v>
      </c>
      <c r="L18" s="29"/>
      <c r="M18" s="29"/>
    </row>
    <row r="19" spans="1:13" s="130" customFormat="1" ht="27" customHeight="1" x14ac:dyDescent="0.25">
      <c r="A19" s="138">
        <v>9</v>
      </c>
      <c r="B19" s="138"/>
      <c r="C19" s="138"/>
      <c r="D19" s="143" t="s">
        <v>129</v>
      </c>
      <c r="E19" s="93">
        <f>SUM(E20)</f>
        <v>7508.13</v>
      </c>
      <c r="F19" s="93">
        <f>SUM(F20)</f>
        <v>3750.48</v>
      </c>
      <c r="G19" s="93">
        <f t="shared" ref="G19:I19" si="1">SUM(G20)</f>
        <v>999.85</v>
      </c>
      <c r="H19" s="93">
        <f t="shared" si="1"/>
        <v>0</v>
      </c>
      <c r="I19" s="93">
        <f t="shared" si="1"/>
        <v>0</v>
      </c>
      <c r="L19" s="133"/>
      <c r="M19" s="133"/>
    </row>
    <row r="20" spans="1:13" s="130" customFormat="1" ht="27" customHeight="1" x14ac:dyDescent="0.25">
      <c r="A20" s="139"/>
      <c r="B20" s="139">
        <v>92</v>
      </c>
      <c r="C20" s="139"/>
      <c r="D20" s="139" t="s">
        <v>130</v>
      </c>
      <c r="E20" s="145">
        <v>7508.13</v>
      </c>
      <c r="F20" s="146">
        <v>3750.48</v>
      </c>
      <c r="G20" s="146">
        <v>999.85</v>
      </c>
      <c r="H20" s="146">
        <v>0</v>
      </c>
      <c r="I20" s="146">
        <v>0</v>
      </c>
      <c r="L20" s="133"/>
      <c r="M20" s="133"/>
    </row>
    <row r="21" spans="1:13" s="48" customFormat="1" ht="26.1" customHeight="1" x14ac:dyDescent="0.25">
      <c r="A21" s="209" t="s">
        <v>101</v>
      </c>
      <c r="B21" s="210"/>
      <c r="C21" s="210"/>
      <c r="D21" s="211"/>
      <c r="E21" s="196">
        <f>SUM(E12+E13+E14+E15+E17+E16+E19)</f>
        <v>1273072.6999999997</v>
      </c>
      <c r="F21" s="196">
        <f t="shared" ref="F21:I21" si="2">SUM(F12+F13+F14+F15+F17+F16+F19)</f>
        <v>1591353.77</v>
      </c>
      <c r="G21" s="196">
        <f t="shared" si="2"/>
        <v>1586676.1300000001</v>
      </c>
      <c r="H21" s="196">
        <f t="shared" si="2"/>
        <v>1608278.96</v>
      </c>
      <c r="I21" s="196">
        <f t="shared" si="2"/>
        <v>1631220.6800000002</v>
      </c>
      <c r="L21" s="94"/>
      <c r="M21" s="94"/>
    </row>
    <row r="22" spans="1:13" ht="15" customHeight="1" x14ac:dyDescent="0.25">
      <c r="A22" s="42"/>
      <c r="B22" s="42"/>
      <c r="C22" s="42"/>
      <c r="D22" s="42"/>
      <c r="E22" s="42"/>
      <c r="F22" s="42"/>
      <c r="G22" s="42"/>
      <c r="H22" s="42"/>
      <c r="I22" s="42"/>
      <c r="L22" s="29"/>
      <c r="M22" s="29"/>
    </row>
    <row r="23" spans="1:13" ht="15" customHeight="1" x14ac:dyDescent="0.25">
      <c r="A23" s="42"/>
      <c r="B23" s="42"/>
      <c r="C23" s="42"/>
      <c r="D23" s="42"/>
      <c r="E23" s="42"/>
      <c r="F23" s="42"/>
      <c r="G23" s="42"/>
      <c r="H23" s="42"/>
      <c r="I23" s="42"/>
      <c r="L23" s="29"/>
      <c r="M23" s="29"/>
    </row>
    <row r="24" spans="1:13" ht="15.75" customHeight="1" x14ac:dyDescent="0.25">
      <c r="A24" s="149" t="s">
        <v>111</v>
      </c>
      <c r="B24" s="149"/>
      <c r="C24" s="149"/>
      <c r="D24" s="149"/>
      <c r="E24" s="149"/>
      <c r="F24" s="149"/>
      <c r="G24" s="149"/>
      <c r="H24" s="149"/>
      <c r="I24" s="149"/>
      <c r="L24" s="29"/>
      <c r="M24" s="29"/>
    </row>
    <row r="25" spans="1:13" ht="15.75" customHeight="1" x14ac:dyDescent="0.25">
      <c r="A25" s="18"/>
      <c r="B25" s="18"/>
      <c r="C25" s="18"/>
      <c r="D25" s="18"/>
      <c r="E25" s="18"/>
      <c r="F25" s="18"/>
      <c r="G25" s="18"/>
      <c r="H25" s="5"/>
      <c r="I25" s="5"/>
      <c r="L25" s="29"/>
      <c r="M25" s="29"/>
    </row>
    <row r="26" spans="1:13" ht="31.5" customHeight="1" x14ac:dyDescent="0.25">
      <c r="A26" s="14" t="s">
        <v>8</v>
      </c>
      <c r="B26" s="13" t="s">
        <v>9</v>
      </c>
      <c r="C26" s="13" t="s">
        <v>10</v>
      </c>
      <c r="D26" s="13" t="s">
        <v>14</v>
      </c>
      <c r="E26" s="13" t="s">
        <v>115</v>
      </c>
      <c r="F26" s="14" t="s">
        <v>105</v>
      </c>
      <c r="G26" s="142" t="s">
        <v>116</v>
      </c>
      <c r="H26" s="14" t="s">
        <v>106</v>
      </c>
      <c r="I26" s="14" t="s">
        <v>117</v>
      </c>
      <c r="L26" s="29"/>
      <c r="M26" s="29"/>
    </row>
    <row r="27" spans="1:13" ht="24.95" customHeight="1" x14ac:dyDescent="0.25">
      <c r="A27" s="99">
        <v>3</v>
      </c>
      <c r="B27" s="99"/>
      <c r="C27" s="99"/>
      <c r="D27" s="194" t="s">
        <v>15</v>
      </c>
      <c r="E27" s="144">
        <f>SUM(E28+E29+E30+E32+E31)</f>
        <v>1260547.4099999999</v>
      </c>
      <c r="F27" s="144">
        <f>SUM(F28+F29+F30+F32+F31)</f>
        <v>1589353.77</v>
      </c>
      <c r="G27" s="144">
        <f>SUM(G28:G32)</f>
        <v>1584876.13</v>
      </c>
      <c r="H27" s="144">
        <f>SUM(H28:H32)</f>
        <v>1606451.96</v>
      </c>
      <c r="I27" s="144">
        <f>SUM(I28:I32)</f>
        <v>1629366.27</v>
      </c>
      <c r="L27" s="29"/>
      <c r="M27" s="29"/>
    </row>
    <row r="28" spans="1:13" x14ac:dyDescent="0.25">
      <c r="A28" s="8"/>
      <c r="B28" s="11">
        <v>31</v>
      </c>
      <c r="C28" s="11"/>
      <c r="D28" s="11" t="s">
        <v>16</v>
      </c>
      <c r="E28" s="51">
        <v>1174696.19</v>
      </c>
      <c r="F28" s="51">
        <v>1490172.01</v>
      </c>
      <c r="G28" s="51">
        <v>1490345</v>
      </c>
      <c r="H28" s="51">
        <v>1512700.18</v>
      </c>
      <c r="I28" s="51">
        <v>1535390.67</v>
      </c>
      <c r="L28" s="29"/>
      <c r="M28" s="29"/>
    </row>
    <row r="29" spans="1:13" x14ac:dyDescent="0.25">
      <c r="A29" s="9"/>
      <c r="B29" s="9">
        <v>32</v>
      </c>
      <c r="C29" s="10"/>
      <c r="D29" s="9" t="s">
        <v>25</v>
      </c>
      <c r="E29" s="51">
        <v>84751.62</v>
      </c>
      <c r="F29" s="51">
        <v>97616.76</v>
      </c>
      <c r="G29" s="51">
        <v>92121.13</v>
      </c>
      <c r="H29" s="51">
        <v>91307.28</v>
      </c>
      <c r="I29" s="51">
        <v>91496.079999999987</v>
      </c>
      <c r="L29" s="29"/>
      <c r="M29" s="29"/>
    </row>
    <row r="30" spans="1:13" x14ac:dyDescent="0.25">
      <c r="A30" s="9"/>
      <c r="B30" s="9">
        <v>34</v>
      </c>
      <c r="C30" s="10"/>
      <c r="D30" s="9" t="s">
        <v>40</v>
      </c>
      <c r="E30" s="51">
        <v>35.19</v>
      </c>
      <c r="F30" s="51">
        <v>65</v>
      </c>
      <c r="G30" s="51">
        <v>110</v>
      </c>
      <c r="H30" s="51">
        <v>110</v>
      </c>
      <c r="I30" s="51">
        <v>110</v>
      </c>
      <c r="L30" s="29"/>
      <c r="M30" s="29"/>
    </row>
    <row r="31" spans="1:13" s="130" customFormat="1" x14ac:dyDescent="0.25">
      <c r="A31" s="131"/>
      <c r="B31" s="131">
        <v>37</v>
      </c>
      <c r="C31" s="132"/>
      <c r="D31" s="131" t="s">
        <v>127</v>
      </c>
      <c r="E31" s="134">
        <v>114.91</v>
      </c>
      <c r="F31" s="134">
        <v>1500</v>
      </c>
      <c r="G31" s="134">
        <v>2300</v>
      </c>
      <c r="H31" s="134">
        <v>2334.5</v>
      </c>
      <c r="I31" s="134">
        <v>2369.52</v>
      </c>
      <c r="L31" s="133"/>
      <c r="M31" s="133"/>
    </row>
    <row r="32" spans="1:13" x14ac:dyDescent="0.25">
      <c r="A32" s="9"/>
      <c r="B32" s="9">
        <v>38</v>
      </c>
      <c r="C32" s="10"/>
      <c r="D32" s="9" t="s">
        <v>98</v>
      </c>
      <c r="E32" s="51">
        <v>949.5</v>
      </c>
      <c r="F32" s="51">
        <v>0</v>
      </c>
      <c r="G32" s="51">
        <v>0</v>
      </c>
      <c r="H32" s="51">
        <v>0</v>
      </c>
      <c r="I32" s="51">
        <v>0</v>
      </c>
      <c r="L32" s="29"/>
      <c r="M32" s="29"/>
    </row>
    <row r="33" spans="1:13" ht="24.95" customHeight="1" x14ac:dyDescent="0.25">
      <c r="A33" s="101">
        <v>4</v>
      </c>
      <c r="B33" s="102"/>
      <c r="C33" s="102"/>
      <c r="D33" s="195" t="s">
        <v>17</v>
      </c>
      <c r="E33" s="144">
        <f>SUM(E34)</f>
        <v>8774.81</v>
      </c>
      <c r="F33" s="144">
        <f t="shared" ref="F33:I33" si="3">SUM(F34)</f>
        <v>2000</v>
      </c>
      <c r="G33" s="144">
        <f t="shared" si="3"/>
        <v>1800</v>
      </c>
      <c r="H33" s="144">
        <f t="shared" si="3"/>
        <v>1827</v>
      </c>
      <c r="I33" s="144">
        <f t="shared" si="3"/>
        <v>1854.41</v>
      </c>
      <c r="L33" s="29"/>
      <c r="M33" s="29"/>
    </row>
    <row r="34" spans="1:13" ht="30.75" customHeight="1" x14ac:dyDescent="0.25">
      <c r="A34" s="31"/>
      <c r="B34" s="32">
        <v>42</v>
      </c>
      <c r="C34" s="31"/>
      <c r="D34" s="33" t="s">
        <v>31</v>
      </c>
      <c r="E34" s="74">
        <v>8774.81</v>
      </c>
      <c r="F34" s="74">
        <v>2000</v>
      </c>
      <c r="G34" s="74">
        <v>1800</v>
      </c>
      <c r="H34" s="74">
        <v>1827</v>
      </c>
      <c r="I34" s="74">
        <v>1854.41</v>
      </c>
      <c r="L34" s="29"/>
      <c r="M34" s="29"/>
    </row>
    <row r="35" spans="1:13" ht="24.95" customHeight="1" x14ac:dyDescent="0.25">
      <c r="A35" s="209" t="s">
        <v>20</v>
      </c>
      <c r="B35" s="210"/>
      <c r="C35" s="210"/>
      <c r="D35" s="211"/>
      <c r="E35" s="103">
        <f>SUM(E33+E27)</f>
        <v>1269322.22</v>
      </c>
      <c r="F35" s="103">
        <f>SUM(F33+F27)</f>
        <v>1591353.77</v>
      </c>
      <c r="G35" s="103">
        <f>SUM(G33+G27)</f>
        <v>1586676.13</v>
      </c>
      <c r="H35" s="103">
        <f>SUM(H33+H27)</f>
        <v>1608278.96</v>
      </c>
      <c r="I35" s="103">
        <f>SUM(I33+I27)</f>
        <v>1631220.68</v>
      </c>
    </row>
    <row r="36" spans="1:13" ht="45" customHeight="1" x14ac:dyDescent="0.25"/>
    <row r="39" spans="1:13" ht="45.75" customHeight="1" x14ac:dyDescent="0.25"/>
    <row r="43" spans="1:13" ht="23.25" customHeight="1" x14ac:dyDescent="0.25"/>
  </sheetData>
  <mergeCells count="7">
    <mergeCell ref="A35:D35"/>
    <mergeCell ref="A7:I7"/>
    <mergeCell ref="A24:I24"/>
    <mergeCell ref="A1:I1"/>
    <mergeCell ref="A3:I3"/>
    <mergeCell ref="A5:I5"/>
    <mergeCell ref="A21:D21"/>
  </mergeCells>
  <pageMargins left="0.7" right="0.7" top="0.75" bottom="0.75" header="0.3" footer="0.3"/>
  <pageSetup paperSize="9" scale="62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148BD-2950-4CB1-A0AF-2661EE02D787}">
  <sheetPr>
    <pageSetUpPr fitToPage="1"/>
  </sheetPr>
  <dimension ref="A1:F41"/>
  <sheetViews>
    <sheetView topLeftCell="A22" workbookViewId="0">
      <selection activeCell="D27" sqref="D27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49" t="s">
        <v>125</v>
      </c>
      <c r="B1" s="149"/>
      <c r="C1" s="149"/>
      <c r="D1" s="149"/>
      <c r="E1" s="149"/>
      <c r="F1" s="149"/>
    </row>
    <row r="2" spans="1:6" ht="18" customHeight="1" x14ac:dyDescent="0.25">
      <c r="A2" s="18"/>
      <c r="B2" s="18"/>
      <c r="C2" s="18"/>
      <c r="D2" s="18"/>
      <c r="E2" s="18"/>
      <c r="F2" s="18"/>
    </row>
    <row r="3" spans="1:6" ht="15.75" customHeight="1" x14ac:dyDescent="0.25">
      <c r="A3" s="149" t="s">
        <v>22</v>
      </c>
      <c r="B3" s="149"/>
      <c r="C3" s="149"/>
      <c r="D3" s="149"/>
      <c r="E3" s="149"/>
      <c r="F3" s="149"/>
    </row>
    <row r="4" spans="1:6" ht="18" x14ac:dyDescent="0.25">
      <c r="B4" s="18"/>
      <c r="C4" s="18"/>
      <c r="D4" s="18"/>
      <c r="E4" s="5"/>
      <c r="F4" s="5"/>
    </row>
    <row r="5" spans="1:6" ht="18" customHeight="1" x14ac:dyDescent="0.25">
      <c r="A5" s="149" t="s">
        <v>7</v>
      </c>
      <c r="B5" s="149"/>
      <c r="C5" s="149"/>
      <c r="D5" s="149"/>
      <c r="E5" s="149"/>
      <c r="F5" s="149"/>
    </row>
    <row r="6" spans="1:6" ht="18" x14ac:dyDescent="0.25">
      <c r="A6" s="18"/>
      <c r="B6" s="18"/>
      <c r="C6" s="18"/>
      <c r="D6" s="18"/>
      <c r="E6" s="5"/>
      <c r="F6" s="5"/>
    </row>
    <row r="7" spans="1:6" ht="15.75" customHeight="1" x14ac:dyDescent="0.25">
      <c r="A7" s="149" t="s">
        <v>72</v>
      </c>
      <c r="B7" s="149"/>
      <c r="C7" s="149"/>
      <c r="D7" s="149"/>
      <c r="E7" s="149"/>
      <c r="F7" s="149"/>
    </row>
    <row r="8" spans="1:6" ht="18" x14ac:dyDescent="0.25">
      <c r="A8" s="18"/>
      <c r="B8" s="18"/>
      <c r="C8" s="18"/>
      <c r="D8" s="18"/>
      <c r="E8" s="5"/>
      <c r="F8" s="5"/>
    </row>
    <row r="9" spans="1:6" ht="25.5" x14ac:dyDescent="0.25">
      <c r="A9" s="14" t="s">
        <v>73</v>
      </c>
      <c r="B9" s="13" t="s">
        <v>115</v>
      </c>
      <c r="C9" s="14" t="s">
        <v>105</v>
      </c>
      <c r="D9" s="14" t="s">
        <v>116</v>
      </c>
      <c r="E9" s="14" t="s">
        <v>109</v>
      </c>
      <c r="F9" s="14" t="s">
        <v>124</v>
      </c>
    </row>
    <row r="10" spans="1:6" ht="24.95" customHeight="1" x14ac:dyDescent="0.25">
      <c r="A10" s="197" t="s">
        <v>0</v>
      </c>
      <c r="B10" s="104">
        <f>SUM(B12+B16+B18+B20+B22+B13+B17)</f>
        <v>1273072.6999999997</v>
      </c>
      <c r="C10" s="104">
        <f t="shared" ref="C10:F10" si="0">SUM(C12+C16+C18+C20+C22+C13+C17)</f>
        <v>1591353.77</v>
      </c>
      <c r="D10" s="104">
        <f t="shared" si="0"/>
        <v>1586676.1300000001</v>
      </c>
      <c r="E10" s="104">
        <f t="shared" si="0"/>
        <v>1608278.96</v>
      </c>
      <c r="F10" s="104">
        <f t="shared" si="0"/>
        <v>1631220.6800000002</v>
      </c>
    </row>
    <row r="11" spans="1:6" ht="24.95" customHeight="1" x14ac:dyDescent="0.25">
      <c r="A11" s="195" t="s">
        <v>74</v>
      </c>
      <c r="B11" s="105">
        <f>SUM(B12)</f>
        <v>5608.33</v>
      </c>
      <c r="C11" s="105">
        <f t="shared" ref="C11:F11" si="1">SUM(C12)</f>
        <v>0</v>
      </c>
      <c r="D11" s="105">
        <f t="shared" si="1"/>
        <v>0</v>
      </c>
      <c r="E11" s="105">
        <f t="shared" si="1"/>
        <v>0</v>
      </c>
      <c r="F11" s="105">
        <f t="shared" si="1"/>
        <v>0</v>
      </c>
    </row>
    <row r="12" spans="1:6" ht="24.95" customHeight="1" x14ac:dyDescent="0.25">
      <c r="A12" s="10" t="s">
        <v>75</v>
      </c>
      <c r="B12" s="53">
        <v>5608.33</v>
      </c>
      <c r="C12" s="53">
        <v>0</v>
      </c>
      <c r="D12" s="53">
        <v>0</v>
      </c>
      <c r="E12" s="53">
        <v>0</v>
      </c>
      <c r="F12" s="53">
        <v>0</v>
      </c>
    </row>
    <row r="13" spans="1:6" ht="24.95" customHeight="1" x14ac:dyDescent="0.25">
      <c r="A13" s="199" t="s">
        <v>112</v>
      </c>
      <c r="B13" s="100">
        <v>0</v>
      </c>
      <c r="C13" s="100">
        <v>0</v>
      </c>
      <c r="D13" s="100">
        <v>0</v>
      </c>
      <c r="E13" s="100">
        <v>0</v>
      </c>
      <c r="F13" s="100">
        <v>0</v>
      </c>
    </row>
    <row r="14" spans="1:6" ht="24.95" customHeight="1" x14ac:dyDescent="0.25">
      <c r="A14" s="10" t="s">
        <v>113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</row>
    <row r="15" spans="1:6" ht="24.95" customHeight="1" x14ac:dyDescent="0.25">
      <c r="A15" s="194" t="s">
        <v>76</v>
      </c>
      <c r="B15" s="100">
        <f>SUM(B16:B18)</f>
        <v>83333.22</v>
      </c>
      <c r="C15" s="100">
        <f>SUM(C16:C18)</f>
        <v>84081.76</v>
      </c>
      <c r="D15" s="100">
        <f>SUM(D16:D18)</f>
        <v>81131.13</v>
      </c>
      <c r="E15" s="100">
        <f>SUM(E16:E18)</f>
        <v>80150.78</v>
      </c>
      <c r="F15" s="100">
        <f>SUM(F16:F18)</f>
        <v>80170.569999999992</v>
      </c>
    </row>
    <row r="16" spans="1:6" ht="38.25" x14ac:dyDescent="0.25">
      <c r="A16" s="8" t="s">
        <v>84</v>
      </c>
      <c r="B16" s="51">
        <v>0</v>
      </c>
      <c r="C16" s="125">
        <v>1500</v>
      </c>
      <c r="D16" s="135">
        <v>1300</v>
      </c>
      <c r="E16" s="135">
        <v>1319.5</v>
      </c>
      <c r="F16" s="135">
        <v>1339.29</v>
      </c>
    </row>
    <row r="17" spans="1:6" s="137" customFormat="1" ht="24.95" customHeight="1" x14ac:dyDescent="0.25">
      <c r="A17" s="140" t="s">
        <v>83</v>
      </c>
      <c r="B17" s="145">
        <v>7508.13</v>
      </c>
      <c r="C17" s="146">
        <v>3750.48</v>
      </c>
      <c r="D17" s="146">
        <v>999.85</v>
      </c>
      <c r="E17" s="146">
        <v>0</v>
      </c>
      <c r="F17" s="146">
        <v>0</v>
      </c>
    </row>
    <row r="18" spans="1:6" ht="24.95" customHeight="1" x14ac:dyDescent="0.25">
      <c r="A18" s="12" t="s">
        <v>82</v>
      </c>
      <c r="B18" s="51">
        <v>75825.09</v>
      </c>
      <c r="C18" s="125">
        <v>78831.28</v>
      </c>
      <c r="D18" s="135">
        <v>78831.28</v>
      </c>
      <c r="E18" s="135">
        <v>78831.28</v>
      </c>
      <c r="F18" s="135">
        <v>78831.28</v>
      </c>
    </row>
    <row r="19" spans="1:6" ht="24.95" customHeight="1" x14ac:dyDescent="0.25">
      <c r="A19" s="198" t="s">
        <v>77</v>
      </c>
      <c r="B19" s="100">
        <f>SUM(B20:B20)</f>
        <v>1183721.5</v>
      </c>
      <c r="C19" s="100">
        <f>SUM(C20:C20)</f>
        <v>1501272.01</v>
      </c>
      <c r="D19" s="100">
        <f>SUM(D20:D20)</f>
        <v>1500545</v>
      </c>
      <c r="E19" s="100">
        <f>SUM(E20:E20)</f>
        <v>1523053.18</v>
      </c>
      <c r="F19" s="100">
        <f>SUM(F20:F20)</f>
        <v>1545898.99</v>
      </c>
    </row>
    <row r="20" spans="1:6" ht="24.95" customHeight="1" x14ac:dyDescent="0.25">
      <c r="A20" s="12" t="s">
        <v>79</v>
      </c>
      <c r="B20" s="51">
        <v>1183721.5</v>
      </c>
      <c r="C20" s="126">
        <v>1501272.01</v>
      </c>
      <c r="D20" s="134">
        <v>1500545</v>
      </c>
      <c r="E20" s="134">
        <v>1523053.18</v>
      </c>
      <c r="F20" s="134">
        <v>1545898.99</v>
      </c>
    </row>
    <row r="21" spans="1:6" ht="24.95" customHeight="1" x14ac:dyDescent="0.25">
      <c r="A21" s="198" t="s">
        <v>80</v>
      </c>
      <c r="B21" s="100">
        <f>SUM(B22)</f>
        <v>409.65</v>
      </c>
      <c r="C21" s="100">
        <f t="shared" ref="C21:F21" si="2">SUM(C22)</f>
        <v>6000</v>
      </c>
      <c r="D21" s="100">
        <f t="shared" si="2"/>
        <v>5000</v>
      </c>
      <c r="E21" s="100">
        <f t="shared" si="2"/>
        <v>5075</v>
      </c>
      <c r="F21" s="100">
        <f t="shared" si="2"/>
        <v>5151.12</v>
      </c>
    </row>
    <row r="22" spans="1:6" ht="24.95" customHeight="1" x14ac:dyDescent="0.25">
      <c r="A22" s="12" t="s">
        <v>81</v>
      </c>
      <c r="B22" s="51">
        <v>409.65</v>
      </c>
      <c r="C22" s="53">
        <v>6000</v>
      </c>
      <c r="D22" s="135">
        <v>5000</v>
      </c>
      <c r="E22" s="135">
        <v>5075</v>
      </c>
      <c r="F22" s="121">
        <v>5151.12</v>
      </c>
    </row>
    <row r="23" spans="1:6" x14ac:dyDescent="0.25">
      <c r="B23" s="75"/>
      <c r="C23" s="75"/>
      <c r="D23" s="75"/>
      <c r="E23" s="75"/>
      <c r="F23" s="75"/>
    </row>
    <row r="25" spans="1:6" ht="15.75" customHeight="1" x14ac:dyDescent="0.25">
      <c r="A25" s="149" t="s">
        <v>78</v>
      </c>
      <c r="B25" s="149"/>
      <c r="C25" s="149"/>
      <c r="D25" s="149"/>
      <c r="E25" s="149"/>
      <c r="F25" s="149"/>
    </row>
    <row r="26" spans="1:6" ht="18" x14ac:dyDescent="0.25">
      <c r="A26" s="18"/>
      <c r="B26" s="18"/>
      <c r="C26" s="18"/>
      <c r="D26" s="18"/>
      <c r="E26" s="5"/>
      <c r="F26" s="5"/>
    </row>
    <row r="27" spans="1:6" ht="25.5" x14ac:dyDescent="0.25">
      <c r="A27" s="14" t="s">
        <v>73</v>
      </c>
      <c r="B27" s="13" t="s">
        <v>115</v>
      </c>
      <c r="C27" s="14" t="s">
        <v>105</v>
      </c>
      <c r="D27" s="142" t="s">
        <v>116</v>
      </c>
      <c r="E27" s="14" t="s">
        <v>106</v>
      </c>
      <c r="F27" s="14" t="s">
        <v>117</v>
      </c>
    </row>
    <row r="28" spans="1:6" ht="24.95" customHeight="1" x14ac:dyDescent="0.25">
      <c r="A28" s="197" t="s">
        <v>1</v>
      </c>
      <c r="B28" s="104">
        <f>SUM(B30+B34+B35+B36+B38+B40+B32)</f>
        <v>1269322.22</v>
      </c>
      <c r="C28" s="104">
        <f t="shared" ref="C28:F28" si="3">SUM(C30+C34+C35+C36+C38+C40)</f>
        <v>1591353.77</v>
      </c>
      <c r="D28" s="104">
        <f>SUM(D30+D34+D35+D36+D38+D40)</f>
        <v>1586676.13</v>
      </c>
      <c r="E28" s="104">
        <f t="shared" si="3"/>
        <v>1608278.96</v>
      </c>
      <c r="F28" s="104">
        <f t="shared" si="3"/>
        <v>1631220.6800000002</v>
      </c>
    </row>
    <row r="29" spans="1:6" ht="24.95" customHeight="1" x14ac:dyDescent="0.25">
      <c r="A29" s="195" t="s">
        <v>74</v>
      </c>
      <c r="B29" s="100">
        <f>SUM(B30)</f>
        <v>5608.33</v>
      </c>
      <c r="C29" s="100">
        <v>0</v>
      </c>
      <c r="D29" s="100">
        <v>0</v>
      </c>
      <c r="E29" s="100">
        <v>0</v>
      </c>
      <c r="F29" s="100">
        <v>0</v>
      </c>
    </row>
    <row r="30" spans="1:6" ht="24.95" customHeight="1" x14ac:dyDescent="0.25">
      <c r="A30" s="10" t="s">
        <v>75</v>
      </c>
      <c r="B30" s="51">
        <v>5608.33</v>
      </c>
      <c r="C30" s="53">
        <v>0</v>
      </c>
      <c r="D30" s="53">
        <v>0</v>
      </c>
      <c r="E30" s="53">
        <v>0</v>
      </c>
      <c r="F30" s="53">
        <v>0</v>
      </c>
    </row>
    <row r="31" spans="1:6" ht="24.95" customHeight="1" x14ac:dyDescent="0.25">
      <c r="A31" s="106" t="s">
        <v>112</v>
      </c>
      <c r="B31" s="100">
        <v>0</v>
      </c>
      <c r="C31" s="100">
        <v>0</v>
      </c>
      <c r="D31" s="100">
        <v>0</v>
      </c>
      <c r="E31" s="100">
        <v>0</v>
      </c>
      <c r="F31" s="100">
        <v>0</v>
      </c>
    </row>
    <row r="32" spans="1:6" ht="24.95" customHeight="1" x14ac:dyDescent="0.25">
      <c r="A32" s="10" t="s">
        <v>113</v>
      </c>
      <c r="B32" s="51">
        <v>0</v>
      </c>
      <c r="C32" s="51">
        <v>0</v>
      </c>
      <c r="D32" s="51">
        <v>0</v>
      </c>
      <c r="E32" s="51">
        <v>0</v>
      </c>
      <c r="F32" s="51">
        <v>0</v>
      </c>
    </row>
    <row r="33" spans="1:6" ht="24.95" customHeight="1" x14ac:dyDescent="0.25">
      <c r="A33" s="194" t="s">
        <v>76</v>
      </c>
      <c r="B33" s="100">
        <f>SUM(B34+B36+B35)</f>
        <v>80373.259999999995</v>
      </c>
      <c r="C33" s="144">
        <f t="shared" ref="C33:F33" si="4">SUM(C34+C36+C35)</f>
        <v>84081.76</v>
      </c>
      <c r="D33" s="144">
        <f t="shared" si="4"/>
        <v>81131.13</v>
      </c>
      <c r="E33" s="144">
        <f t="shared" si="4"/>
        <v>80150.78</v>
      </c>
      <c r="F33" s="144">
        <f t="shared" si="4"/>
        <v>80170.569999999992</v>
      </c>
    </row>
    <row r="34" spans="1:6" ht="24.95" customHeight="1" x14ac:dyDescent="0.25">
      <c r="A34" s="8" t="s">
        <v>84</v>
      </c>
      <c r="B34" s="51">
        <v>0</v>
      </c>
      <c r="C34" s="129">
        <v>1500</v>
      </c>
      <c r="D34" s="127">
        <v>1300</v>
      </c>
      <c r="E34" s="53">
        <v>1319.5</v>
      </c>
      <c r="F34" s="53">
        <v>1339.29</v>
      </c>
    </row>
    <row r="35" spans="1:6" ht="24.95" customHeight="1" x14ac:dyDescent="0.25">
      <c r="A35" s="12" t="s">
        <v>83</v>
      </c>
      <c r="B35" s="51">
        <v>4548.17</v>
      </c>
      <c r="C35" s="129">
        <v>3750.48</v>
      </c>
      <c r="D35" s="127">
        <v>999.85</v>
      </c>
      <c r="E35" s="53">
        <v>0</v>
      </c>
      <c r="F35" s="53">
        <v>0</v>
      </c>
    </row>
    <row r="36" spans="1:6" ht="24.95" customHeight="1" x14ac:dyDescent="0.25">
      <c r="A36" s="12" t="s">
        <v>82</v>
      </c>
      <c r="B36" s="51">
        <v>75825.09</v>
      </c>
      <c r="C36" s="129">
        <v>78831.28</v>
      </c>
      <c r="D36" s="127">
        <v>78831.28</v>
      </c>
      <c r="E36" s="53">
        <v>78831.28</v>
      </c>
      <c r="F36" s="53">
        <v>78831.28</v>
      </c>
    </row>
    <row r="37" spans="1:6" ht="24.95" customHeight="1" x14ac:dyDescent="0.25">
      <c r="A37" s="198" t="s">
        <v>77</v>
      </c>
      <c r="B37" s="100">
        <f>SUM(B38:B38)</f>
        <v>1182935.98</v>
      </c>
      <c r="C37" s="100">
        <f>SUM(C38:C38)</f>
        <v>1501272.01</v>
      </c>
      <c r="D37" s="100">
        <f>SUM(D38:D38)</f>
        <v>1500545</v>
      </c>
      <c r="E37" s="100">
        <f>SUM(E38:E38)</f>
        <v>1523053.18</v>
      </c>
      <c r="F37" s="100">
        <f>SUM(F38:F38)</f>
        <v>1545898.99</v>
      </c>
    </row>
    <row r="38" spans="1:6" ht="24.95" customHeight="1" x14ac:dyDescent="0.25">
      <c r="A38" s="12" t="s">
        <v>79</v>
      </c>
      <c r="B38" s="51">
        <v>1182935.98</v>
      </c>
      <c r="C38" s="128">
        <v>1501272.01</v>
      </c>
      <c r="D38" s="128">
        <v>1500545</v>
      </c>
      <c r="E38" s="51">
        <v>1523053.18</v>
      </c>
      <c r="F38" s="51">
        <v>1545898.99</v>
      </c>
    </row>
    <row r="39" spans="1:6" ht="24.95" customHeight="1" x14ac:dyDescent="0.25">
      <c r="A39" s="198" t="s">
        <v>80</v>
      </c>
      <c r="B39" s="100">
        <v>0</v>
      </c>
      <c r="C39" s="100">
        <v>3000</v>
      </c>
      <c r="D39" s="100">
        <v>0</v>
      </c>
      <c r="E39" s="100">
        <v>0</v>
      </c>
      <c r="F39" s="100">
        <v>0</v>
      </c>
    </row>
    <row r="40" spans="1:6" ht="24.95" customHeight="1" x14ac:dyDescent="0.25">
      <c r="A40" s="12" t="s">
        <v>81</v>
      </c>
      <c r="B40" s="51">
        <v>404.65</v>
      </c>
      <c r="C40" s="135">
        <v>6000</v>
      </c>
      <c r="D40" s="53">
        <v>5000</v>
      </c>
      <c r="E40" s="53">
        <v>5075</v>
      </c>
      <c r="F40" s="73">
        <v>5151.12</v>
      </c>
    </row>
    <row r="41" spans="1:6" x14ac:dyDescent="0.25">
      <c r="B41" s="63"/>
      <c r="C41" s="63"/>
      <c r="D41" s="63"/>
      <c r="E41" s="63"/>
      <c r="F41" s="63"/>
    </row>
  </sheetData>
  <mergeCells count="5">
    <mergeCell ref="A1:F1"/>
    <mergeCell ref="A3:F3"/>
    <mergeCell ref="A5:F5"/>
    <mergeCell ref="A7:F7"/>
    <mergeCell ref="A25:F25"/>
  </mergeCells>
  <pageMargins left="0.7" right="0.7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2"/>
  <sheetViews>
    <sheetView workbookViewId="0">
      <selection activeCell="A9" sqref="A9"/>
    </sheetView>
  </sheetViews>
  <sheetFormatPr defaultRowHeight="15" x14ac:dyDescent="0.25"/>
  <cols>
    <col min="1" max="1" width="35.7109375" customWidth="1"/>
    <col min="2" max="6" width="22.7109375" customWidth="1"/>
  </cols>
  <sheetData>
    <row r="1" spans="1:6" ht="42" customHeight="1" x14ac:dyDescent="0.25">
      <c r="A1" s="149" t="s">
        <v>121</v>
      </c>
      <c r="B1" s="149"/>
      <c r="C1" s="149"/>
      <c r="D1" s="149"/>
      <c r="E1" s="149"/>
      <c r="F1" s="149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49" t="s">
        <v>22</v>
      </c>
      <c r="B3" s="149"/>
      <c r="C3" s="149"/>
      <c r="D3" s="149"/>
      <c r="E3" s="150"/>
      <c r="F3" s="15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49" t="s">
        <v>7</v>
      </c>
      <c r="B5" s="151"/>
      <c r="C5" s="151"/>
      <c r="D5" s="151"/>
      <c r="E5" s="151"/>
      <c r="F5" s="151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49" t="s">
        <v>18</v>
      </c>
      <c r="B7" s="170"/>
      <c r="C7" s="170"/>
      <c r="D7" s="170"/>
      <c r="E7" s="170"/>
      <c r="F7" s="170"/>
    </row>
    <row r="8" spans="1:6" ht="18" x14ac:dyDescent="0.25">
      <c r="A8" s="4"/>
      <c r="B8" s="4"/>
      <c r="C8" s="4"/>
      <c r="D8" s="4"/>
      <c r="E8" s="5"/>
      <c r="F8" s="5"/>
    </row>
    <row r="9" spans="1:6" ht="24.95" customHeight="1" x14ac:dyDescent="0.25">
      <c r="A9" s="142" t="s">
        <v>19</v>
      </c>
      <c r="B9" s="13" t="s">
        <v>115</v>
      </c>
      <c r="C9" s="14" t="s">
        <v>105</v>
      </c>
      <c r="D9" s="14" t="s">
        <v>122</v>
      </c>
      <c r="E9" s="14" t="s">
        <v>106</v>
      </c>
      <c r="F9" s="14" t="s">
        <v>117</v>
      </c>
    </row>
    <row r="10" spans="1:6" ht="24.95" customHeight="1" x14ac:dyDescent="0.25">
      <c r="A10" s="200" t="s">
        <v>20</v>
      </c>
      <c r="B10" s="107">
        <f>SUM(B12)</f>
        <v>1269322.22</v>
      </c>
      <c r="C10" s="107">
        <f t="shared" ref="C10:F10" si="0">SUM(C12)</f>
        <v>1591353.77</v>
      </c>
      <c r="D10" s="107">
        <f t="shared" si="0"/>
        <v>1586676.1300000001</v>
      </c>
      <c r="E10" s="107">
        <f t="shared" si="0"/>
        <v>1608278.96</v>
      </c>
      <c r="F10" s="107">
        <f t="shared" si="0"/>
        <v>1631220.6800000002</v>
      </c>
    </row>
    <row r="11" spans="1:6" ht="24.95" customHeight="1" x14ac:dyDescent="0.25">
      <c r="A11" s="194" t="s">
        <v>41</v>
      </c>
      <c r="B11" s="100">
        <f>SUM(B12)</f>
        <v>1269322.22</v>
      </c>
      <c r="C11" s="100">
        <f t="shared" ref="C11:F11" si="1">SUM(C12)</f>
        <v>1591353.77</v>
      </c>
      <c r="D11" s="100">
        <f t="shared" si="1"/>
        <v>1586676.1300000001</v>
      </c>
      <c r="E11" s="100">
        <f t="shared" si="1"/>
        <v>1608278.96</v>
      </c>
      <c r="F11" s="100">
        <f t="shared" si="1"/>
        <v>1631220.6800000002</v>
      </c>
    </row>
    <row r="12" spans="1:6" ht="18" customHeight="1" x14ac:dyDescent="0.25">
      <c r="A12" s="12" t="s">
        <v>42</v>
      </c>
      <c r="B12" s="51">
        <v>1269322.22</v>
      </c>
      <c r="C12" s="53">
        <v>1591353.77</v>
      </c>
      <c r="D12" s="53">
        <v>1586676.1300000001</v>
      </c>
      <c r="E12" s="53">
        <v>1608278.96</v>
      </c>
      <c r="F12" s="53">
        <v>1631220.6800000002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88"/>
  <sheetViews>
    <sheetView tabSelected="1" topLeftCell="A31" workbookViewId="0">
      <selection activeCell="B42" sqref="B4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9.85546875" customWidth="1"/>
    <col min="4" max="4" width="45.7109375" customWidth="1"/>
    <col min="5" max="9" width="25.28515625" customWidth="1"/>
    <col min="11" max="11" width="20.85546875" customWidth="1"/>
    <col min="13" max="13" width="14.28515625" bestFit="1" customWidth="1"/>
  </cols>
  <sheetData>
    <row r="1" spans="1:13" ht="42" customHeight="1" x14ac:dyDescent="0.25">
      <c r="A1" s="149" t="s">
        <v>121</v>
      </c>
      <c r="B1" s="149"/>
      <c r="C1" s="149"/>
      <c r="D1" s="149"/>
      <c r="E1" s="149"/>
      <c r="F1" s="149"/>
      <c r="G1" s="149"/>
      <c r="H1" s="149"/>
      <c r="I1" s="149"/>
    </row>
    <row r="2" spans="1:13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3" ht="18" customHeight="1" x14ac:dyDescent="0.25">
      <c r="A3" s="149" t="s">
        <v>21</v>
      </c>
      <c r="B3" s="151"/>
      <c r="C3" s="151"/>
      <c r="D3" s="151"/>
      <c r="E3" s="151"/>
      <c r="F3" s="151"/>
      <c r="G3" s="151"/>
      <c r="H3" s="151"/>
      <c r="I3" s="151"/>
    </row>
    <row r="4" spans="1:13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3" ht="25.5" x14ac:dyDescent="0.25">
      <c r="A5" s="191" t="s">
        <v>23</v>
      </c>
      <c r="B5" s="192"/>
      <c r="C5" s="193"/>
      <c r="D5" s="13" t="s">
        <v>24</v>
      </c>
      <c r="E5" s="13" t="s">
        <v>115</v>
      </c>
      <c r="F5" s="14" t="s">
        <v>105</v>
      </c>
      <c r="G5" s="14" t="s">
        <v>116</v>
      </c>
      <c r="H5" s="14" t="s">
        <v>106</v>
      </c>
      <c r="I5" s="14" t="s">
        <v>117</v>
      </c>
    </row>
    <row r="6" spans="1:13" s="137" customFormat="1" ht="24.95" customHeight="1" x14ac:dyDescent="0.25">
      <c r="A6" s="201" t="s">
        <v>43</v>
      </c>
      <c r="B6" s="202"/>
      <c r="C6" s="203"/>
      <c r="D6" s="204" t="s">
        <v>44</v>
      </c>
      <c r="E6" s="100">
        <f>SUM(E7+E13+E22)</f>
        <v>1253515.53</v>
      </c>
      <c r="F6" s="144">
        <f t="shared" ref="F6:I6" si="0">SUM(F7+F13+F22)</f>
        <v>1571331.28</v>
      </c>
      <c r="G6" s="144">
        <f t="shared" si="0"/>
        <v>1571531.28</v>
      </c>
      <c r="H6" s="144">
        <f t="shared" si="0"/>
        <v>1593921.78</v>
      </c>
      <c r="I6" s="144">
        <f t="shared" si="0"/>
        <v>1616648.1300000001</v>
      </c>
    </row>
    <row r="7" spans="1:13" s="137" customFormat="1" ht="15" customHeight="1" x14ac:dyDescent="0.25">
      <c r="A7" s="174" t="s">
        <v>45</v>
      </c>
      <c r="B7" s="175"/>
      <c r="C7" s="176"/>
      <c r="D7" s="21" t="s">
        <v>46</v>
      </c>
      <c r="E7" s="52">
        <f>SUM(E8)</f>
        <v>69847.590000000011</v>
      </c>
      <c r="F7" s="52">
        <f t="shared" ref="F7:I7" si="1">SUM(F8)</f>
        <v>78831.28</v>
      </c>
      <c r="G7" s="52">
        <f>SUM(G8)</f>
        <v>78831.28</v>
      </c>
      <c r="H7" s="52">
        <f t="shared" si="1"/>
        <v>78831.28</v>
      </c>
      <c r="I7" s="52">
        <f t="shared" si="1"/>
        <v>78831.28</v>
      </c>
    </row>
    <row r="8" spans="1:13" s="137" customFormat="1" x14ac:dyDescent="0.25">
      <c r="A8" s="177" t="s">
        <v>47</v>
      </c>
      <c r="B8" s="178"/>
      <c r="C8" s="179"/>
      <c r="D8" s="28" t="s">
        <v>33</v>
      </c>
      <c r="E8" s="51">
        <f>SUM(E9)</f>
        <v>69847.590000000011</v>
      </c>
      <c r="F8" s="51">
        <f>SUM(F9)</f>
        <v>78831.28</v>
      </c>
      <c r="G8" s="51">
        <f>SUM(G9)</f>
        <v>78831.28</v>
      </c>
      <c r="H8" s="51">
        <f t="shared" ref="H8:I8" si="2">SUM(H9)</f>
        <v>78831.28</v>
      </c>
      <c r="I8" s="51">
        <f t="shared" si="2"/>
        <v>78831.28</v>
      </c>
    </row>
    <row r="9" spans="1:13" s="137" customFormat="1" x14ac:dyDescent="0.25">
      <c r="A9" s="183">
        <v>3</v>
      </c>
      <c r="B9" s="184"/>
      <c r="C9" s="185"/>
      <c r="D9" s="20" t="s">
        <v>15</v>
      </c>
      <c r="E9" s="51">
        <f>SUM(E10:E12)</f>
        <v>69847.590000000011</v>
      </c>
      <c r="F9" s="53">
        <f>SUM(F11+F12)</f>
        <v>78831.28</v>
      </c>
      <c r="G9" s="53">
        <f>SUM(G11+G12)</f>
        <v>78831.28</v>
      </c>
      <c r="H9" s="53">
        <f>SUM(H11+H12)</f>
        <v>78831.28</v>
      </c>
      <c r="I9" s="53">
        <f>SUM(I11+I12)</f>
        <v>78831.28</v>
      </c>
    </row>
    <row r="10" spans="1:13" s="137" customFormat="1" x14ac:dyDescent="0.25">
      <c r="A10" s="180">
        <v>31</v>
      </c>
      <c r="B10" s="181"/>
      <c r="C10" s="182"/>
      <c r="D10" s="20" t="s">
        <v>16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</row>
    <row r="11" spans="1:13" s="137" customFormat="1" x14ac:dyDescent="0.25">
      <c r="A11" s="180">
        <v>32</v>
      </c>
      <c r="B11" s="181"/>
      <c r="C11" s="182"/>
      <c r="D11" s="20" t="s">
        <v>25</v>
      </c>
      <c r="E11" s="49">
        <v>69847.590000000011</v>
      </c>
      <c r="F11" s="122">
        <v>78766.28</v>
      </c>
      <c r="G11" s="53">
        <v>78721.279999999999</v>
      </c>
      <c r="H11" s="53">
        <v>78721.279999999999</v>
      </c>
      <c r="I11" s="53">
        <v>78721.279999999999</v>
      </c>
    </row>
    <row r="12" spans="1:13" s="137" customFormat="1" x14ac:dyDescent="0.25">
      <c r="A12" s="39">
        <v>34</v>
      </c>
      <c r="B12" s="40"/>
      <c r="C12" s="41"/>
      <c r="D12" s="9" t="s">
        <v>40</v>
      </c>
      <c r="E12" s="50">
        <v>0</v>
      </c>
      <c r="F12" s="122">
        <v>65</v>
      </c>
      <c r="G12" s="53">
        <v>110</v>
      </c>
      <c r="H12" s="53">
        <v>110</v>
      </c>
      <c r="I12" s="53">
        <v>110</v>
      </c>
    </row>
    <row r="13" spans="1:13" x14ac:dyDescent="0.25">
      <c r="A13" s="171" t="s">
        <v>50</v>
      </c>
      <c r="B13" s="172"/>
      <c r="C13" s="173"/>
      <c r="D13" s="43" t="s">
        <v>48</v>
      </c>
      <c r="E13" s="52">
        <f>SUM(E14+E19)</f>
        <v>6983.75</v>
      </c>
      <c r="F13" s="93">
        <v>0</v>
      </c>
      <c r="G13" s="93">
        <v>0</v>
      </c>
      <c r="H13" s="93">
        <v>0</v>
      </c>
      <c r="I13" s="93">
        <v>0</v>
      </c>
      <c r="K13" s="136"/>
      <c r="M13" s="46"/>
    </row>
    <row r="14" spans="1:13" x14ac:dyDescent="0.25">
      <c r="A14" s="177" t="s">
        <v>47</v>
      </c>
      <c r="B14" s="178"/>
      <c r="C14" s="179"/>
      <c r="D14" s="36" t="s">
        <v>33</v>
      </c>
      <c r="E14" s="51">
        <f>SUM(E15+E17)</f>
        <v>5977.5</v>
      </c>
      <c r="F14" s="53">
        <v>0</v>
      </c>
      <c r="G14" s="53">
        <v>0</v>
      </c>
      <c r="H14" s="53">
        <v>0</v>
      </c>
      <c r="I14" s="53">
        <v>0</v>
      </c>
      <c r="K14" s="136"/>
    </row>
    <row r="15" spans="1:13" x14ac:dyDescent="0.25">
      <c r="A15" s="37">
        <v>3</v>
      </c>
      <c r="B15" s="40"/>
      <c r="C15" s="41"/>
      <c r="D15" s="38" t="s">
        <v>15</v>
      </c>
      <c r="E15" s="51">
        <f>SUM(E16)</f>
        <v>887.5</v>
      </c>
      <c r="F15" s="53">
        <v>0</v>
      </c>
      <c r="G15" s="53">
        <v>0</v>
      </c>
      <c r="H15" s="53">
        <v>0</v>
      </c>
      <c r="I15" s="53">
        <v>0</v>
      </c>
      <c r="K15" s="136"/>
    </row>
    <row r="16" spans="1:13" x14ac:dyDescent="0.25">
      <c r="A16" s="39">
        <v>32</v>
      </c>
      <c r="B16" s="40"/>
      <c r="C16" s="41"/>
      <c r="D16" s="38" t="s">
        <v>25</v>
      </c>
      <c r="E16" s="51">
        <v>887.5</v>
      </c>
      <c r="F16" s="53">
        <v>0</v>
      </c>
      <c r="G16" s="53">
        <v>0</v>
      </c>
      <c r="H16" s="53">
        <v>0</v>
      </c>
      <c r="I16" s="53">
        <v>0</v>
      </c>
      <c r="K16" s="63"/>
    </row>
    <row r="17" spans="1:12" x14ac:dyDescent="0.25">
      <c r="A17" s="37">
        <v>4</v>
      </c>
      <c r="B17" s="40"/>
      <c r="C17" s="41"/>
      <c r="D17" s="38" t="s">
        <v>17</v>
      </c>
      <c r="E17" s="51">
        <f>SUM(E18)</f>
        <v>5090</v>
      </c>
      <c r="F17" s="53">
        <v>0</v>
      </c>
      <c r="G17" s="53">
        <v>0</v>
      </c>
      <c r="H17" s="53">
        <v>0</v>
      </c>
      <c r="I17" s="53">
        <v>0</v>
      </c>
      <c r="K17" s="63"/>
    </row>
    <row r="18" spans="1:12" ht="15" customHeight="1" x14ac:dyDescent="0.25">
      <c r="A18" s="39">
        <v>42</v>
      </c>
      <c r="B18" s="40"/>
      <c r="C18" s="41"/>
      <c r="D18" s="38" t="s">
        <v>31</v>
      </c>
      <c r="E18" s="51">
        <v>5090</v>
      </c>
      <c r="F18" s="53">
        <v>0</v>
      </c>
      <c r="G18" s="53">
        <v>0</v>
      </c>
      <c r="H18" s="53">
        <v>0</v>
      </c>
      <c r="I18" s="53">
        <v>0</v>
      </c>
    </row>
    <row r="19" spans="1:12" x14ac:dyDescent="0.25">
      <c r="A19" s="177" t="s">
        <v>57</v>
      </c>
      <c r="B19" s="178"/>
      <c r="C19" s="179"/>
      <c r="D19" s="111" t="s">
        <v>12</v>
      </c>
      <c r="E19" s="51">
        <f>SUM(E20)</f>
        <v>1006.25</v>
      </c>
      <c r="F19" s="51">
        <v>0</v>
      </c>
      <c r="G19" s="51">
        <v>0</v>
      </c>
      <c r="H19" s="51"/>
      <c r="I19" s="51"/>
      <c r="K19" s="34"/>
    </row>
    <row r="20" spans="1:12" x14ac:dyDescent="0.25">
      <c r="A20" s="112">
        <v>4</v>
      </c>
      <c r="B20" s="114"/>
      <c r="C20" s="115"/>
      <c r="D20" s="110" t="s">
        <v>17</v>
      </c>
      <c r="E20" s="51">
        <f>SUM(E21)</f>
        <v>1006.25</v>
      </c>
      <c r="F20" s="51">
        <v>0</v>
      </c>
      <c r="G20" s="51">
        <v>0</v>
      </c>
      <c r="H20" s="51"/>
      <c r="I20" s="51"/>
    </row>
    <row r="21" spans="1:12" ht="15.75" customHeight="1" x14ac:dyDescent="0.25">
      <c r="A21" s="113">
        <v>42</v>
      </c>
      <c r="B21" s="114"/>
      <c r="C21" s="115"/>
      <c r="D21" s="110" t="s">
        <v>31</v>
      </c>
      <c r="E21" s="116">
        <v>1006.25</v>
      </c>
      <c r="F21" s="51">
        <v>0</v>
      </c>
      <c r="G21" s="51">
        <v>0</v>
      </c>
      <c r="H21" s="51"/>
      <c r="I21" s="51"/>
      <c r="K21" s="63"/>
    </row>
    <row r="22" spans="1:12" ht="16.5" customHeight="1" x14ac:dyDescent="0.25">
      <c r="A22" s="188" t="s">
        <v>49</v>
      </c>
      <c r="B22" s="189"/>
      <c r="C22" s="190"/>
      <c r="D22" s="44" t="s">
        <v>52</v>
      </c>
      <c r="E22" s="52">
        <f>SUM(E23)</f>
        <v>1176684.19</v>
      </c>
      <c r="F22" s="52">
        <f t="shared" ref="F22:H22" si="3">SUM(F23)</f>
        <v>1492500</v>
      </c>
      <c r="G22" s="52">
        <f t="shared" si="3"/>
        <v>1492700</v>
      </c>
      <c r="H22" s="52">
        <f t="shared" si="3"/>
        <v>1515090.5</v>
      </c>
      <c r="I22" s="52">
        <f>SUM(I23)</f>
        <v>1537816.85</v>
      </c>
    </row>
    <row r="23" spans="1:12" x14ac:dyDescent="0.25">
      <c r="A23" s="177" t="s">
        <v>51</v>
      </c>
      <c r="B23" s="178"/>
      <c r="C23" s="179"/>
      <c r="D23" s="10" t="s">
        <v>32</v>
      </c>
      <c r="E23" s="51">
        <f>SUM(E25:E26)</f>
        <v>1176684.19</v>
      </c>
      <c r="F23" s="53">
        <f>SUM(F25:F26)</f>
        <v>1492500</v>
      </c>
      <c r="G23" s="53">
        <f>SUM(G25+G26)</f>
        <v>1492700</v>
      </c>
      <c r="H23" s="53">
        <f t="shared" ref="H23" si="4">SUM(H25+H26)</f>
        <v>1515090.5</v>
      </c>
      <c r="I23" s="53">
        <f>SUM(I25+I26)</f>
        <v>1537816.85</v>
      </c>
    </row>
    <row r="24" spans="1:12" x14ac:dyDescent="0.25">
      <c r="A24" s="37">
        <v>3</v>
      </c>
      <c r="B24" s="40"/>
      <c r="C24" s="41"/>
      <c r="D24" s="38" t="s">
        <v>15</v>
      </c>
      <c r="E24" s="51">
        <f>SUM(E25:E26)</f>
        <v>1176684.19</v>
      </c>
      <c r="F24" s="53">
        <f>SUM(F25+F26)</f>
        <v>1492500</v>
      </c>
      <c r="G24" s="53">
        <f>SUM(G25:G26)</f>
        <v>1492700</v>
      </c>
      <c r="H24" s="53">
        <f t="shared" ref="H24" si="5">SUM(H25:H26)</f>
        <v>1515090.5</v>
      </c>
      <c r="I24" s="53">
        <f>SUM(I25:I26)</f>
        <v>1537816.85</v>
      </c>
    </row>
    <row r="25" spans="1:12" x14ac:dyDescent="0.25">
      <c r="A25" s="39">
        <v>31</v>
      </c>
      <c r="B25" s="40"/>
      <c r="C25" s="41"/>
      <c r="D25" s="38" t="s">
        <v>16</v>
      </c>
      <c r="E25" s="51">
        <v>1174696.19</v>
      </c>
      <c r="F25" s="123">
        <v>1490000</v>
      </c>
      <c r="G25" s="53">
        <v>1490000</v>
      </c>
      <c r="H25" s="53">
        <v>1512350</v>
      </c>
      <c r="I25" s="73">
        <v>1535035.24</v>
      </c>
      <c r="K25" s="63"/>
    </row>
    <row r="26" spans="1:12" x14ac:dyDescent="0.25">
      <c r="A26" s="39">
        <v>32</v>
      </c>
      <c r="B26" s="40"/>
      <c r="C26" s="41"/>
      <c r="D26" s="38" t="s">
        <v>25</v>
      </c>
      <c r="E26" s="51">
        <v>1988</v>
      </c>
      <c r="F26" s="123">
        <v>2500</v>
      </c>
      <c r="G26" s="53">
        <v>2700</v>
      </c>
      <c r="H26" s="53">
        <v>2740.5</v>
      </c>
      <c r="I26" s="73">
        <v>2781.61</v>
      </c>
      <c r="K26" s="63"/>
    </row>
    <row r="27" spans="1:12" ht="24.95" customHeight="1" x14ac:dyDescent="0.25">
      <c r="A27" s="201" t="s">
        <v>53</v>
      </c>
      <c r="B27" s="202"/>
      <c r="C27" s="203"/>
      <c r="D27" s="204" t="s">
        <v>54</v>
      </c>
      <c r="E27" s="100">
        <f>SUM(E28+E32+E52+E64+E60+E56)</f>
        <v>15416.689999999999</v>
      </c>
      <c r="F27" s="100">
        <f>SUM(F28+F32+F52+F64)</f>
        <v>18060.57</v>
      </c>
      <c r="G27" s="100">
        <f>SUM(G28+G32+G52+G64)</f>
        <v>14845</v>
      </c>
      <c r="H27" s="100">
        <f>SUM(H28+H32+H52+H64)</f>
        <v>14357.18</v>
      </c>
      <c r="I27" s="100">
        <f>SUM(I28+I32+I52+I64)</f>
        <v>14572.55</v>
      </c>
      <c r="K27" s="63"/>
    </row>
    <row r="28" spans="1:12" x14ac:dyDescent="0.25">
      <c r="A28" s="174" t="s">
        <v>55</v>
      </c>
      <c r="B28" s="175"/>
      <c r="C28" s="176"/>
      <c r="D28" s="21" t="s">
        <v>56</v>
      </c>
      <c r="E28" s="52">
        <f>SUM(E29)</f>
        <v>1599.6100000000001</v>
      </c>
      <c r="F28" s="52">
        <v>0</v>
      </c>
      <c r="G28" s="52">
        <f t="shared" ref="G28:I28" si="6">SUM(G29)</f>
        <v>0</v>
      </c>
      <c r="H28" s="52">
        <f t="shared" si="6"/>
        <v>0</v>
      </c>
      <c r="I28" s="52">
        <f t="shared" si="6"/>
        <v>0</v>
      </c>
      <c r="K28" s="63"/>
    </row>
    <row r="29" spans="1:12" x14ac:dyDescent="0.25">
      <c r="A29" s="177" t="s">
        <v>57</v>
      </c>
      <c r="B29" s="178"/>
      <c r="C29" s="179"/>
      <c r="D29" s="28" t="s">
        <v>12</v>
      </c>
      <c r="E29" s="51">
        <f>SUM(E31)</f>
        <v>1599.6100000000001</v>
      </c>
      <c r="F29" s="53">
        <v>0</v>
      </c>
      <c r="G29" s="53">
        <v>0</v>
      </c>
      <c r="H29" s="53">
        <v>0</v>
      </c>
      <c r="I29" s="73">
        <v>0</v>
      </c>
      <c r="K29" s="63"/>
    </row>
    <row r="30" spans="1:12" x14ac:dyDescent="0.25">
      <c r="A30" s="183">
        <v>3</v>
      </c>
      <c r="B30" s="184"/>
      <c r="C30" s="185"/>
      <c r="D30" s="20" t="s">
        <v>15</v>
      </c>
      <c r="E30" s="51">
        <f>SUM(E31)</f>
        <v>1599.6100000000001</v>
      </c>
      <c r="F30" s="53">
        <v>0</v>
      </c>
      <c r="G30" s="53">
        <v>0</v>
      </c>
      <c r="H30" s="53">
        <v>0</v>
      </c>
      <c r="I30" s="73">
        <v>0</v>
      </c>
      <c r="K30" s="63"/>
    </row>
    <row r="31" spans="1:12" x14ac:dyDescent="0.25">
      <c r="A31" s="180">
        <v>32</v>
      </c>
      <c r="B31" s="181"/>
      <c r="C31" s="182"/>
      <c r="D31" s="20" t="s">
        <v>25</v>
      </c>
      <c r="E31" s="51">
        <v>1599.6100000000001</v>
      </c>
      <c r="F31" s="53">
        <v>0</v>
      </c>
      <c r="G31" s="53">
        <v>0</v>
      </c>
      <c r="H31" s="53">
        <v>0</v>
      </c>
      <c r="I31" s="73">
        <v>0</v>
      </c>
      <c r="L31" s="29"/>
    </row>
    <row r="32" spans="1:12" x14ac:dyDescent="0.25">
      <c r="A32" s="174" t="s">
        <v>58</v>
      </c>
      <c r="B32" s="175"/>
      <c r="C32" s="176"/>
      <c r="D32" s="35" t="s">
        <v>59</v>
      </c>
      <c r="E32" s="52">
        <f>SUM(E33+E36+E40+E47)</f>
        <v>9865.1099999999988</v>
      </c>
      <c r="F32" s="52">
        <f>SUM(F33+F36+F40+F47)</f>
        <v>18060.57</v>
      </c>
      <c r="G32" s="52">
        <f>SUM(G33+G36+G40+G47)</f>
        <v>14845</v>
      </c>
      <c r="H32" s="52">
        <f>SUM(H33+H36+H40+H47)</f>
        <v>14357.18</v>
      </c>
      <c r="I32" s="52">
        <f>SUM(I33+I36+I40+I47)</f>
        <v>14572.55</v>
      </c>
      <c r="K32" s="63"/>
      <c r="L32" s="29"/>
    </row>
    <row r="33" spans="1:13" ht="14.25" customHeight="1" x14ac:dyDescent="0.25">
      <c r="A33" s="177" t="s">
        <v>61</v>
      </c>
      <c r="B33" s="178"/>
      <c r="C33" s="179"/>
      <c r="D33" s="36" t="s">
        <v>35</v>
      </c>
      <c r="E33" s="51">
        <v>0</v>
      </c>
      <c r="F33" s="53">
        <v>1500</v>
      </c>
      <c r="G33" s="53">
        <v>1300</v>
      </c>
      <c r="H33" s="53">
        <f>SUM(H34)</f>
        <v>1319.5</v>
      </c>
      <c r="I33" s="53">
        <f>SUM(I34)</f>
        <v>1339.29</v>
      </c>
      <c r="K33" s="63"/>
      <c r="L33" s="29"/>
    </row>
    <row r="34" spans="1:13" ht="15" customHeight="1" x14ac:dyDescent="0.25">
      <c r="A34" s="183">
        <v>3</v>
      </c>
      <c r="B34" s="184"/>
      <c r="C34" s="185"/>
      <c r="D34" s="38" t="s">
        <v>15</v>
      </c>
      <c r="E34" s="51">
        <v>0</v>
      </c>
      <c r="F34" s="53">
        <v>1500</v>
      </c>
      <c r="G34" s="53">
        <v>1300</v>
      </c>
      <c r="H34" s="53">
        <f>SUM(H35)</f>
        <v>1319.5</v>
      </c>
      <c r="I34" s="53">
        <f>SUM(I35)</f>
        <v>1339.29</v>
      </c>
      <c r="L34" s="29"/>
    </row>
    <row r="35" spans="1:13" x14ac:dyDescent="0.25">
      <c r="A35" s="180">
        <v>32</v>
      </c>
      <c r="B35" s="181"/>
      <c r="C35" s="182"/>
      <c r="D35" s="38" t="s">
        <v>25</v>
      </c>
      <c r="E35" s="51">
        <v>0</v>
      </c>
      <c r="F35" s="53">
        <v>1500</v>
      </c>
      <c r="G35" s="53">
        <v>1300</v>
      </c>
      <c r="H35" s="53">
        <v>1319.5</v>
      </c>
      <c r="I35" s="73">
        <v>1339.29</v>
      </c>
      <c r="L35" s="29"/>
    </row>
    <row r="36" spans="1:13" x14ac:dyDescent="0.25">
      <c r="A36" s="177" t="s">
        <v>60</v>
      </c>
      <c r="B36" s="178"/>
      <c r="C36" s="179"/>
      <c r="D36" s="28" t="s">
        <v>38</v>
      </c>
      <c r="E36" s="51">
        <f>SUM(E37)</f>
        <v>4158.17</v>
      </c>
      <c r="F36" s="53">
        <f t="shared" ref="F36:H37" si="7">SUM(F37)</f>
        <v>1788.56</v>
      </c>
      <c r="G36" s="53">
        <f t="shared" si="7"/>
        <v>700</v>
      </c>
      <c r="H36" s="53">
        <f t="shared" si="7"/>
        <v>0</v>
      </c>
      <c r="I36" s="53">
        <f>SUM(I37)</f>
        <v>0</v>
      </c>
      <c r="L36" s="29"/>
    </row>
    <row r="37" spans="1:13" ht="15" customHeight="1" x14ac:dyDescent="0.25">
      <c r="A37" s="183">
        <v>3</v>
      </c>
      <c r="B37" s="184"/>
      <c r="C37" s="185"/>
      <c r="D37" s="38" t="s">
        <v>15</v>
      </c>
      <c r="E37" s="51">
        <f>SUM(E38:E39)</f>
        <v>4158.17</v>
      </c>
      <c r="F37" s="53">
        <f t="shared" si="7"/>
        <v>1788.56</v>
      </c>
      <c r="G37" s="53">
        <f t="shared" si="7"/>
        <v>700</v>
      </c>
      <c r="H37" s="53">
        <f t="shared" si="7"/>
        <v>0</v>
      </c>
      <c r="I37" s="53">
        <f>SUM(I38)</f>
        <v>0</v>
      </c>
      <c r="L37" s="29"/>
    </row>
    <row r="38" spans="1:13" ht="15" customHeight="1" x14ac:dyDescent="0.25">
      <c r="A38" s="180">
        <v>32</v>
      </c>
      <c r="B38" s="181"/>
      <c r="C38" s="182"/>
      <c r="D38" s="38" t="s">
        <v>25</v>
      </c>
      <c r="E38" s="51">
        <v>4132.63</v>
      </c>
      <c r="F38" s="124">
        <v>1788.56</v>
      </c>
      <c r="G38" s="53">
        <v>700</v>
      </c>
      <c r="H38" s="53">
        <v>0</v>
      </c>
      <c r="I38" s="73">
        <v>0</v>
      </c>
      <c r="L38" s="29"/>
    </row>
    <row r="39" spans="1:13" ht="15" customHeight="1" x14ac:dyDescent="0.25">
      <c r="A39" s="86">
        <v>34</v>
      </c>
      <c r="B39" s="87"/>
      <c r="C39" s="88"/>
      <c r="D39" s="9" t="s">
        <v>40</v>
      </c>
      <c r="E39" s="51">
        <v>25.54</v>
      </c>
      <c r="F39" s="53">
        <v>0</v>
      </c>
      <c r="G39" s="53">
        <v>0</v>
      </c>
      <c r="H39" s="53">
        <v>0</v>
      </c>
      <c r="I39" s="73">
        <v>0</v>
      </c>
      <c r="L39" s="29"/>
    </row>
    <row r="40" spans="1:13" ht="15" customHeight="1" x14ac:dyDescent="0.25">
      <c r="A40" s="177" t="s">
        <v>51</v>
      </c>
      <c r="B40" s="178"/>
      <c r="C40" s="179"/>
      <c r="D40" s="10" t="s">
        <v>32</v>
      </c>
      <c r="E40" s="51">
        <f>SUM(E41+E45)</f>
        <v>5302.29</v>
      </c>
      <c r="F40" s="53">
        <f>SUM(F41+F46)</f>
        <v>8772.01</v>
      </c>
      <c r="G40" s="53">
        <f>SUM(G41+G46)</f>
        <v>7845</v>
      </c>
      <c r="H40" s="53">
        <f>SUM(H41+H46)</f>
        <v>7962.68</v>
      </c>
      <c r="I40" s="53">
        <f>SUM(I41+I46)</f>
        <v>8082.1399999999994</v>
      </c>
      <c r="L40" s="29"/>
    </row>
    <row r="41" spans="1:13" ht="15" customHeight="1" x14ac:dyDescent="0.25">
      <c r="A41" s="37">
        <v>3</v>
      </c>
      <c r="B41" s="40"/>
      <c r="C41" s="41"/>
      <c r="D41" s="38" t="s">
        <v>15</v>
      </c>
      <c r="E41" s="51">
        <f>SUM(E42:E44)</f>
        <v>2623.73</v>
      </c>
      <c r="F41" s="53">
        <f>SUM(F42:F44)</f>
        <v>6772.01</v>
      </c>
      <c r="G41" s="53">
        <f>SUM(G42:G44)</f>
        <v>6045</v>
      </c>
      <c r="H41" s="120">
        <f t="shared" ref="H41:I41" si="8">SUM(H42:H44)</f>
        <v>6135.68</v>
      </c>
      <c r="I41" s="120">
        <f t="shared" si="8"/>
        <v>6227.73</v>
      </c>
      <c r="K41" s="29"/>
      <c r="L41" s="29"/>
      <c r="M41" s="34"/>
    </row>
    <row r="42" spans="1:13" ht="15" customHeight="1" x14ac:dyDescent="0.25">
      <c r="A42" s="39">
        <v>31</v>
      </c>
      <c r="B42" s="40"/>
      <c r="C42" s="41"/>
      <c r="D42" s="38" t="s">
        <v>16</v>
      </c>
      <c r="E42" s="51">
        <v>0</v>
      </c>
      <c r="F42" s="53">
        <v>172.01</v>
      </c>
      <c r="G42" s="53">
        <v>345</v>
      </c>
      <c r="H42" s="53">
        <v>350.18</v>
      </c>
      <c r="I42" s="73">
        <v>355.43</v>
      </c>
      <c r="K42" s="29"/>
      <c r="L42" s="29"/>
    </row>
    <row r="43" spans="1:13" ht="15" customHeight="1" x14ac:dyDescent="0.25">
      <c r="A43" s="39">
        <v>32</v>
      </c>
      <c r="B43" s="40"/>
      <c r="C43" s="41"/>
      <c r="D43" s="38" t="s">
        <v>25</v>
      </c>
      <c r="E43" s="51">
        <v>2508.8200000000002</v>
      </c>
      <c r="F43" s="53">
        <v>5100</v>
      </c>
      <c r="G43" s="53">
        <v>3400</v>
      </c>
      <c r="H43" s="53">
        <v>3451</v>
      </c>
      <c r="I43" s="73">
        <v>3502.78</v>
      </c>
      <c r="K43" s="29"/>
      <c r="L43" s="29"/>
    </row>
    <row r="44" spans="1:13" ht="27" customHeight="1" x14ac:dyDescent="0.25">
      <c r="A44" s="213">
        <v>37</v>
      </c>
      <c r="B44" s="117"/>
      <c r="C44" s="118"/>
      <c r="D44" s="110" t="s">
        <v>118</v>
      </c>
      <c r="E44">
        <v>114.91</v>
      </c>
      <c r="F44" s="53">
        <v>1500</v>
      </c>
      <c r="G44" s="53">
        <v>2300</v>
      </c>
      <c r="H44" s="53">
        <v>2334.5</v>
      </c>
      <c r="I44" s="73">
        <v>2369.52</v>
      </c>
      <c r="K44" s="29"/>
      <c r="L44" s="29"/>
    </row>
    <row r="45" spans="1:13" ht="15" customHeight="1" x14ac:dyDescent="0.25">
      <c r="A45" s="37">
        <v>4</v>
      </c>
      <c r="B45" s="40"/>
      <c r="C45" s="41"/>
      <c r="D45" s="38" t="s">
        <v>17</v>
      </c>
      <c r="E45" s="51">
        <f>SUM(E46)</f>
        <v>2678.56</v>
      </c>
      <c r="F45" s="53">
        <v>2000</v>
      </c>
      <c r="G45" s="53">
        <f>SUM(G46)</f>
        <v>1800</v>
      </c>
      <c r="H45" s="53">
        <f>SUM(H46)</f>
        <v>1827</v>
      </c>
      <c r="I45" s="53">
        <f>SUM(I46)</f>
        <v>1854.41</v>
      </c>
      <c r="K45" s="29"/>
      <c r="L45" s="29"/>
    </row>
    <row r="46" spans="1:13" ht="15" customHeight="1" x14ac:dyDescent="0.25">
      <c r="A46" s="39">
        <v>42</v>
      </c>
      <c r="B46" s="40"/>
      <c r="C46" s="41"/>
      <c r="D46" s="38" t="s">
        <v>31</v>
      </c>
      <c r="E46" s="51">
        <v>2678.56</v>
      </c>
      <c r="F46" s="53">
        <v>2000</v>
      </c>
      <c r="G46" s="53">
        <v>1800</v>
      </c>
      <c r="H46" s="53">
        <v>1827</v>
      </c>
      <c r="I46" s="73">
        <v>1854.41</v>
      </c>
      <c r="K46" s="29"/>
      <c r="L46" s="29"/>
    </row>
    <row r="47" spans="1:13" ht="15" customHeight="1" x14ac:dyDescent="0.25">
      <c r="A47" s="177" t="s">
        <v>70</v>
      </c>
      <c r="B47" s="178"/>
      <c r="C47" s="179"/>
      <c r="D47" s="45" t="s">
        <v>37</v>
      </c>
      <c r="E47" s="51">
        <f>SUM(E48)</f>
        <v>404.65</v>
      </c>
      <c r="F47" s="53">
        <f t="shared" ref="F47:I48" si="9">SUM(F48)</f>
        <v>6000</v>
      </c>
      <c r="G47" s="53">
        <f t="shared" si="9"/>
        <v>5000</v>
      </c>
      <c r="H47" s="53">
        <f t="shared" si="9"/>
        <v>5075</v>
      </c>
      <c r="I47" s="73">
        <f t="shared" si="9"/>
        <v>5151.12</v>
      </c>
      <c r="K47" s="29"/>
      <c r="L47" s="29"/>
    </row>
    <row r="48" spans="1:13" ht="15" customHeight="1" x14ac:dyDescent="0.25">
      <c r="A48" s="183">
        <v>3</v>
      </c>
      <c r="B48" s="184"/>
      <c r="C48" s="185"/>
      <c r="D48" s="38" t="s">
        <v>15</v>
      </c>
      <c r="E48" s="51">
        <f>SUM(E49:E51)</f>
        <v>404.65</v>
      </c>
      <c r="F48" s="53">
        <f>SUM(F49)</f>
        <v>6000</v>
      </c>
      <c r="G48" s="53">
        <f t="shared" si="9"/>
        <v>5000</v>
      </c>
      <c r="H48" s="53">
        <f t="shared" si="9"/>
        <v>5075</v>
      </c>
      <c r="I48" s="73">
        <f t="shared" si="9"/>
        <v>5151.12</v>
      </c>
      <c r="K48" s="29"/>
      <c r="L48" s="29"/>
    </row>
    <row r="49" spans="1:12" ht="15" customHeight="1" x14ac:dyDescent="0.25">
      <c r="A49" s="180">
        <v>32</v>
      </c>
      <c r="B49" s="181"/>
      <c r="C49" s="182"/>
      <c r="D49" s="38" t="s">
        <v>25</v>
      </c>
      <c r="E49" s="51">
        <v>395</v>
      </c>
      <c r="F49" s="53">
        <v>6000</v>
      </c>
      <c r="G49" s="53">
        <v>5000</v>
      </c>
      <c r="H49" s="53">
        <v>5075</v>
      </c>
      <c r="I49" s="73">
        <v>5151.12</v>
      </c>
      <c r="K49" s="29"/>
      <c r="L49" s="29"/>
    </row>
    <row r="50" spans="1:12" ht="15" customHeight="1" x14ac:dyDescent="0.25">
      <c r="A50" s="113">
        <v>34</v>
      </c>
      <c r="B50" s="114"/>
      <c r="C50" s="115"/>
      <c r="D50" s="9" t="s">
        <v>40</v>
      </c>
      <c r="E50" s="51">
        <v>9.65</v>
      </c>
      <c r="F50" s="51">
        <v>0</v>
      </c>
      <c r="G50" s="51">
        <v>0</v>
      </c>
      <c r="H50" s="51">
        <v>0</v>
      </c>
      <c r="I50" s="97">
        <v>0</v>
      </c>
      <c r="K50" s="29"/>
      <c r="L50" s="29"/>
    </row>
    <row r="51" spans="1:12" ht="15" customHeight="1" x14ac:dyDescent="0.25">
      <c r="A51" s="212">
        <v>38</v>
      </c>
      <c r="B51" s="90"/>
      <c r="C51" s="91"/>
      <c r="D51" s="89" t="s">
        <v>98</v>
      </c>
      <c r="E51" s="51">
        <v>0</v>
      </c>
      <c r="F51" s="51">
        <v>0</v>
      </c>
      <c r="G51" s="51">
        <v>0</v>
      </c>
      <c r="H51" s="51">
        <v>0</v>
      </c>
      <c r="I51" s="97">
        <v>0</v>
      </c>
      <c r="K51" s="29"/>
      <c r="L51" s="29"/>
    </row>
    <row r="52" spans="1:12" x14ac:dyDescent="0.25">
      <c r="A52" s="186" t="s">
        <v>62</v>
      </c>
      <c r="B52" s="184"/>
      <c r="C52" s="185"/>
      <c r="D52" s="44" t="s">
        <v>63</v>
      </c>
      <c r="E52" s="52">
        <f>SUM(E53)</f>
        <v>1288.51</v>
      </c>
      <c r="F52" s="119">
        <v>0</v>
      </c>
      <c r="G52" s="52">
        <f t="shared" ref="G52:I52" si="10">SUM(G53)</f>
        <v>0</v>
      </c>
      <c r="H52" s="52">
        <f t="shared" si="10"/>
        <v>0</v>
      </c>
      <c r="I52" s="52">
        <f t="shared" si="10"/>
        <v>0</v>
      </c>
      <c r="K52" s="29"/>
      <c r="L52" s="29"/>
    </row>
    <row r="53" spans="1:12" ht="15" customHeight="1" x14ac:dyDescent="0.25">
      <c r="A53" s="177" t="s">
        <v>57</v>
      </c>
      <c r="B53" s="178"/>
      <c r="C53" s="179"/>
      <c r="D53" s="36" t="s">
        <v>12</v>
      </c>
      <c r="E53" s="51">
        <f>SUM(E54)</f>
        <v>1288.51</v>
      </c>
      <c r="F53" s="53">
        <v>0</v>
      </c>
      <c r="G53" s="53">
        <v>0</v>
      </c>
      <c r="H53" s="53">
        <v>0</v>
      </c>
      <c r="I53" s="53">
        <v>0</v>
      </c>
      <c r="K53" s="29"/>
      <c r="L53" s="29"/>
    </row>
    <row r="54" spans="1:12" ht="15" customHeight="1" x14ac:dyDescent="0.25">
      <c r="A54" s="183">
        <v>3</v>
      </c>
      <c r="B54" s="184"/>
      <c r="C54" s="185"/>
      <c r="D54" s="38" t="s">
        <v>15</v>
      </c>
      <c r="E54" s="51">
        <f>SUM(E55)</f>
        <v>1288.51</v>
      </c>
      <c r="F54" s="53">
        <v>0</v>
      </c>
      <c r="G54" s="53">
        <v>0</v>
      </c>
      <c r="H54" s="53">
        <v>0</v>
      </c>
      <c r="I54" s="53">
        <v>0</v>
      </c>
      <c r="K54" s="29"/>
      <c r="L54" s="29"/>
    </row>
    <row r="55" spans="1:12" ht="15" customHeight="1" x14ac:dyDescent="0.25">
      <c r="A55" s="180">
        <v>32</v>
      </c>
      <c r="B55" s="181"/>
      <c r="C55" s="182"/>
      <c r="D55" s="38" t="s">
        <v>25</v>
      </c>
      <c r="E55" s="51">
        <v>1288.51</v>
      </c>
      <c r="F55" s="53">
        <v>0</v>
      </c>
      <c r="G55" s="53">
        <v>0</v>
      </c>
      <c r="H55" s="53">
        <v>0</v>
      </c>
      <c r="I55" s="53">
        <v>0</v>
      </c>
      <c r="K55" s="29"/>
      <c r="L55" s="29"/>
    </row>
    <row r="56" spans="1:12" ht="15" customHeight="1" x14ac:dyDescent="0.25">
      <c r="A56" s="186" t="s">
        <v>119</v>
      </c>
      <c r="B56" s="184"/>
      <c r="C56" s="185"/>
      <c r="D56" s="44" t="s">
        <v>120</v>
      </c>
      <c r="E56" s="52">
        <v>984</v>
      </c>
      <c r="F56" s="52">
        <v>0</v>
      </c>
      <c r="G56" s="52">
        <v>0</v>
      </c>
      <c r="H56" s="52">
        <v>0</v>
      </c>
      <c r="I56" s="52">
        <v>0</v>
      </c>
      <c r="K56" s="29"/>
      <c r="L56" s="29"/>
    </row>
    <row r="57" spans="1:12" ht="15" customHeight="1" x14ac:dyDescent="0.25">
      <c r="A57" s="177" t="s">
        <v>57</v>
      </c>
      <c r="B57" s="178"/>
      <c r="C57" s="179"/>
      <c r="D57" s="111" t="s">
        <v>12</v>
      </c>
      <c r="E57" s="51">
        <v>984</v>
      </c>
      <c r="F57" s="51">
        <v>0</v>
      </c>
      <c r="G57" s="51">
        <v>0</v>
      </c>
      <c r="H57" s="51">
        <v>0</v>
      </c>
      <c r="I57" s="51">
        <v>0</v>
      </c>
      <c r="K57" s="29"/>
      <c r="L57" s="29"/>
    </row>
    <row r="58" spans="1:12" ht="15" customHeight="1" x14ac:dyDescent="0.25">
      <c r="A58" s="183">
        <v>3</v>
      </c>
      <c r="B58" s="184"/>
      <c r="C58" s="185"/>
      <c r="D58" s="110" t="s">
        <v>15</v>
      </c>
      <c r="E58" s="51">
        <v>984</v>
      </c>
      <c r="F58" s="51">
        <v>0</v>
      </c>
      <c r="G58" s="51">
        <v>0</v>
      </c>
      <c r="H58" s="51">
        <v>0</v>
      </c>
      <c r="I58" s="51">
        <v>0</v>
      </c>
      <c r="K58" s="29"/>
      <c r="L58" s="29"/>
    </row>
    <row r="59" spans="1:12" ht="15" customHeight="1" x14ac:dyDescent="0.25">
      <c r="A59" s="180">
        <v>32</v>
      </c>
      <c r="B59" s="181"/>
      <c r="C59" s="182"/>
      <c r="D59" s="110" t="s">
        <v>25</v>
      </c>
      <c r="E59" s="51">
        <v>984</v>
      </c>
      <c r="F59" s="51">
        <v>0</v>
      </c>
      <c r="G59" s="51">
        <v>0</v>
      </c>
      <c r="H59" s="51">
        <v>0</v>
      </c>
      <c r="I59" s="51">
        <v>0</v>
      </c>
      <c r="K59" s="29"/>
      <c r="L59" s="29"/>
    </row>
    <row r="60" spans="1:12" ht="15" customHeight="1" x14ac:dyDescent="0.25">
      <c r="A60" s="186" t="s">
        <v>107</v>
      </c>
      <c r="B60" s="184"/>
      <c r="C60" s="185"/>
      <c r="D60" s="91" t="s">
        <v>108</v>
      </c>
      <c r="E60" s="52">
        <f>SUM(E62)</f>
        <v>729.96</v>
      </c>
      <c r="F60" s="52">
        <v>0</v>
      </c>
      <c r="G60" s="52">
        <v>0</v>
      </c>
      <c r="H60" s="52">
        <v>0</v>
      </c>
      <c r="I60" s="109">
        <v>0</v>
      </c>
      <c r="K60" s="29"/>
      <c r="L60" s="29"/>
    </row>
    <row r="61" spans="1:12" ht="15" customHeight="1" x14ac:dyDescent="0.25">
      <c r="A61" s="177" t="s">
        <v>57</v>
      </c>
      <c r="B61" s="178"/>
      <c r="C61" s="179"/>
      <c r="D61" s="98" t="s">
        <v>12</v>
      </c>
      <c r="E61" s="51">
        <v>729.96</v>
      </c>
      <c r="F61" s="51">
        <v>0</v>
      </c>
      <c r="G61" s="51">
        <v>0</v>
      </c>
      <c r="H61" s="51">
        <v>0</v>
      </c>
      <c r="I61" s="97">
        <v>0</v>
      </c>
      <c r="K61" s="29"/>
    </row>
    <row r="62" spans="1:12" ht="15" customHeight="1" x14ac:dyDescent="0.25">
      <c r="A62" s="183">
        <v>3</v>
      </c>
      <c r="B62" s="184"/>
      <c r="C62" s="185"/>
      <c r="D62" s="89" t="s">
        <v>15</v>
      </c>
      <c r="E62" s="51">
        <f>SUM(E63)</f>
        <v>729.96</v>
      </c>
      <c r="F62" s="51">
        <v>0</v>
      </c>
      <c r="G62" s="51">
        <v>0</v>
      </c>
      <c r="H62" s="51">
        <v>0</v>
      </c>
      <c r="I62" s="97">
        <v>0</v>
      </c>
      <c r="K62" s="29"/>
    </row>
    <row r="63" spans="1:12" ht="15" customHeight="1" x14ac:dyDescent="0.25">
      <c r="A63" s="180">
        <v>32</v>
      </c>
      <c r="B63" s="181"/>
      <c r="C63" s="182"/>
      <c r="D63" s="89" t="s">
        <v>25</v>
      </c>
      <c r="E63" s="51">
        <v>729.96</v>
      </c>
      <c r="F63" s="51">
        <v>0</v>
      </c>
      <c r="G63" s="51">
        <v>0</v>
      </c>
      <c r="H63" s="51">
        <v>0</v>
      </c>
      <c r="I63" s="97">
        <v>0</v>
      </c>
      <c r="K63" s="29"/>
    </row>
    <row r="64" spans="1:12" ht="15" customHeight="1" x14ac:dyDescent="0.25">
      <c r="A64" s="186" t="s">
        <v>99</v>
      </c>
      <c r="B64" s="184"/>
      <c r="C64" s="185"/>
      <c r="D64" s="44" t="s">
        <v>100</v>
      </c>
      <c r="E64" s="52">
        <f>SUM(E65)</f>
        <v>949.5</v>
      </c>
      <c r="F64" s="52">
        <v>0</v>
      </c>
      <c r="G64" s="93">
        <v>0</v>
      </c>
      <c r="H64" s="93">
        <v>0</v>
      </c>
      <c r="I64" s="93">
        <v>0</v>
      </c>
      <c r="K64" s="29"/>
      <c r="L64" s="29"/>
    </row>
    <row r="65" spans="1:12" ht="15" customHeight="1" x14ac:dyDescent="0.25">
      <c r="A65" s="177" t="s">
        <v>51</v>
      </c>
      <c r="B65" s="178"/>
      <c r="C65" s="179"/>
      <c r="D65" s="10" t="s">
        <v>32</v>
      </c>
      <c r="E65" s="51">
        <f>SUM(E66)</f>
        <v>949.5</v>
      </c>
      <c r="F65" s="51">
        <v>0</v>
      </c>
      <c r="G65" s="53">
        <v>0</v>
      </c>
      <c r="H65" s="53">
        <v>0</v>
      </c>
      <c r="I65" s="53">
        <v>0</v>
      </c>
      <c r="K65" s="29"/>
      <c r="L65" s="29"/>
    </row>
    <row r="66" spans="1:12" ht="15" customHeight="1" x14ac:dyDescent="0.25">
      <c r="A66" s="67">
        <v>3</v>
      </c>
      <c r="B66" s="65"/>
      <c r="C66" s="66"/>
      <c r="D66" s="68" t="s">
        <v>15</v>
      </c>
      <c r="E66" s="51">
        <f>SUM(E67)</f>
        <v>949.5</v>
      </c>
      <c r="F66" s="51">
        <v>0</v>
      </c>
      <c r="G66" s="53">
        <v>0</v>
      </c>
      <c r="H66" s="53">
        <v>0</v>
      </c>
      <c r="I66" s="53">
        <v>0</v>
      </c>
      <c r="K66" s="29"/>
      <c r="L66" s="29"/>
    </row>
    <row r="67" spans="1:12" ht="15" customHeight="1" x14ac:dyDescent="0.25">
      <c r="A67" s="64">
        <v>38</v>
      </c>
      <c r="B67" s="65"/>
      <c r="C67" s="66"/>
      <c r="D67" s="68" t="s">
        <v>98</v>
      </c>
      <c r="E67" s="51">
        <v>949.5</v>
      </c>
      <c r="F67" s="51">
        <v>0</v>
      </c>
      <c r="G67" s="53">
        <v>0</v>
      </c>
      <c r="H67" s="53">
        <v>0</v>
      </c>
      <c r="I67" s="53">
        <v>0</v>
      </c>
      <c r="K67" s="29"/>
      <c r="L67" s="29"/>
    </row>
    <row r="68" spans="1:12" ht="24.95" customHeight="1" x14ac:dyDescent="0.25">
      <c r="A68" s="201" t="s">
        <v>64</v>
      </c>
      <c r="B68" s="202"/>
      <c r="C68" s="203"/>
      <c r="D68" s="205" t="s">
        <v>102</v>
      </c>
      <c r="E68" s="100">
        <f>SUM(E69+E76)</f>
        <v>390</v>
      </c>
      <c r="F68" s="100">
        <f t="shared" ref="F68:I68" si="11">SUM(F69+F76)</f>
        <v>1961.9199999999998</v>
      </c>
      <c r="G68" s="100">
        <f t="shared" si="11"/>
        <v>299.85000000000002</v>
      </c>
      <c r="H68" s="100">
        <f t="shared" si="11"/>
        <v>0</v>
      </c>
      <c r="I68" s="100">
        <f t="shared" si="11"/>
        <v>0</v>
      </c>
      <c r="K68" s="29"/>
      <c r="L68" s="29"/>
    </row>
    <row r="69" spans="1:12" ht="15" customHeight="1" x14ac:dyDescent="0.25">
      <c r="A69" s="171" t="s">
        <v>65</v>
      </c>
      <c r="B69" s="172"/>
      <c r="C69" s="173"/>
      <c r="D69" s="44" t="s">
        <v>66</v>
      </c>
      <c r="E69" s="52">
        <v>300</v>
      </c>
      <c r="F69" s="52">
        <f>SUM(G71+F73)</f>
        <v>491.05</v>
      </c>
      <c r="G69" s="52">
        <f t="shared" ref="G69:I69" si="12">SUM(G70+G73)</f>
        <v>99.85</v>
      </c>
      <c r="H69" s="52">
        <f t="shared" si="12"/>
        <v>0</v>
      </c>
      <c r="I69" s="52">
        <f t="shared" si="12"/>
        <v>0</v>
      </c>
      <c r="K69" s="29"/>
      <c r="L69" s="29"/>
    </row>
    <row r="70" spans="1:12" ht="15" customHeight="1" x14ac:dyDescent="0.25">
      <c r="A70" s="187" t="s">
        <v>67</v>
      </c>
      <c r="B70" s="172"/>
      <c r="C70" s="173"/>
      <c r="D70" s="45" t="s">
        <v>39</v>
      </c>
      <c r="E70" s="51">
        <v>0</v>
      </c>
      <c r="F70" s="53">
        <v>0</v>
      </c>
      <c r="G70" s="92">
        <v>0</v>
      </c>
      <c r="H70" s="53">
        <v>0</v>
      </c>
      <c r="I70" s="53">
        <v>0</v>
      </c>
      <c r="K70" s="29"/>
      <c r="L70" s="29"/>
    </row>
    <row r="71" spans="1:12" ht="15" customHeight="1" x14ac:dyDescent="0.25">
      <c r="A71" s="183">
        <v>3</v>
      </c>
      <c r="B71" s="184"/>
      <c r="C71" s="185"/>
      <c r="D71" s="38" t="s">
        <v>15</v>
      </c>
      <c r="E71" s="51">
        <v>0</v>
      </c>
      <c r="F71" s="53">
        <v>0</v>
      </c>
      <c r="G71" s="53">
        <v>0</v>
      </c>
      <c r="H71" s="53">
        <v>0</v>
      </c>
      <c r="I71" s="53">
        <v>0</v>
      </c>
      <c r="K71" s="29"/>
      <c r="L71" s="29"/>
    </row>
    <row r="72" spans="1:12" ht="15" customHeight="1" x14ac:dyDescent="0.25">
      <c r="A72" s="180">
        <v>32</v>
      </c>
      <c r="B72" s="181"/>
      <c r="C72" s="182"/>
      <c r="D72" s="38" t="s">
        <v>25</v>
      </c>
      <c r="E72" s="51">
        <v>0</v>
      </c>
      <c r="F72" s="53">
        <v>0</v>
      </c>
      <c r="G72" s="53">
        <v>0</v>
      </c>
      <c r="H72" s="53">
        <v>0</v>
      </c>
      <c r="I72" s="53">
        <v>0</v>
      </c>
      <c r="K72" s="29"/>
    </row>
    <row r="73" spans="1:12" ht="15" customHeight="1" x14ac:dyDescent="0.25">
      <c r="A73" s="177" t="s">
        <v>60</v>
      </c>
      <c r="B73" s="178"/>
      <c r="C73" s="179"/>
      <c r="D73" s="36" t="s">
        <v>38</v>
      </c>
      <c r="E73" s="51">
        <v>0</v>
      </c>
      <c r="F73" s="53">
        <f>SUM(F74)</f>
        <v>491.05</v>
      </c>
      <c r="G73" s="53">
        <f>SUM(G74)</f>
        <v>99.85</v>
      </c>
      <c r="H73" s="53">
        <f t="shared" ref="H73:I73" si="13">SUM(H74)</f>
        <v>0</v>
      </c>
      <c r="I73" s="53">
        <f t="shared" si="13"/>
        <v>0</v>
      </c>
      <c r="K73" s="29"/>
    </row>
    <row r="74" spans="1:12" ht="15" customHeight="1" x14ac:dyDescent="0.25">
      <c r="A74" s="183">
        <v>3</v>
      </c>
      <c r="B74" s="184"/>
      <c r="C74" s="185"/>
      <c r="D74" s="38" t="s">
        <v>15</v>
      </c>
      <c r="E74" s="51">
        <v>0</v>
      </c>
      <c r="F74" s="53">
        <f>SUM(F75)</f>
        <v>491.05</v>
      </c>
      <c r="G74" s="53">
        <f>SUM(G75)</f>
        <v>99.85</v>
      </c>
      <c r="H74" s="53">
        <f t="shared" ref="H74:I74" si="14">SUM(H75)</f>
        <v>0</v>
      </c>
      <c r="I74" s="53">
        <f t="shared" si="14"/>
        <v>0</v>
      </c>
      <c r="K74" s="29"/>
    </row>
    <row r="75" spans="1:12" ht="15" customHeight="1" x14ac:dyDescent="0.25">
      <c r="A75" s="180">
        <v>32</v>
      </c>
      <c r="B75" s="181"/>
      <c r="C75" s="182"/>
      <c r="D75" s="38" t="s">
        <v>25</v>
      </c>
      <c r="E75" s="51">
        <v>300</v>
      </c>
      <c r="F75" s="53">
        <v>491.05</v>
      </c>
      <c r="G75" s="53">
        <v>99.85</v>
      </c>
      <c r="H75" s="53">
        <v>0</v>
      </c>
      <c r="I75" s="73">
        <v>0</v>
      </c>
      <c r="K75" s="29"/>
    </row>
    <row r="76" spans="1:12" ht="15" customHeight="1" x14ac:dyDescent="0.25">
      <c r="A76" s="188" t="s">
        <v>68</v>
      </c>
      <c r="B76" s="189"/>
      <c r="C76" s="190"/>
      <c r="D76" s="44" t="s">
        <v>69</v>
      </c>
      <c r="E76" s="52">
        <f>SUM(E77)</f>
        <v>90</v>
      </c>
      <c r="F76" s="52">
        <f t="shared" ref="F76:I76" si="15">SUM(F77)</f>
        <v>1470.87</v>
      </c>
      <c r="G76" s="52">
        <f t="shared" si="15"/>
        <v>200</v>
      </c>
      <c r="H76" s="52">
        <f t="shared" si="15"/>
        <v>0</v>
      </c>
      <c r="I76" s="52">
        <f t="shared" si="15"/>
        <v>0</v>
      </c>
      <c r="K76" s="29"/>
    </row>
    <row r="77" spans="1:12" ht="15" customHeight="1" x14ac:dyDescent="0.25">
      <c r="A77" s="177" t="s">
        <v>60</v>
      </c>
      <c r="B77" s="178"/>
      <c r="C77" s="179"/>
      <c r="D77" s="36" t="s">
        <v>38</v>
      </c>
      <c r="E77" s="51">
        <f>SUM(E78)</f>
        <v>90</v>
      </c>
      <c r="F77" s="53">
        <f>SUM(F78)</f>
        <v>1470.87</v>
      </c>
      <c r="G77" s="53">
        <f>SUM(G78)</f>
        <v>200</v>
      </c>
      <c r="H77" s="53">
        <f t="shared" ref="H77:I77" si="16">SUM(H78)</f>
        <v>0</v>
      </c>
      <c r="I77" s="53">
        <f t="shared" si="16"/>
        <v>0</v>
      </c>
      <c r="K77" s="29"/>
    </row>
    <row r="78" spans="1:12" ht="15" customHeight="1" x14ac:dyDescent="0.25">
      <c r="A78" s="183">
        <v>3</v>
      </c>
      <c r="B78" s="184"/>
      <c r="C78" s="185"/>
      <c r="D78" s="38" t="s">
        <v>15</v>
      </c>
      <c r="E78" s="51">
        <f>SUM(E79)</f>
        <v>90</v>
      </c>
      <c r="F78" s="53">
        <f>SUM(F79)</f>
        <v>1470.87</v>
      </c>
      <c r="G78" s="53">
        <f>SUM(G79)</f>
        <v>200</v>
      </c>
      <c r="H78" s="53">
        <f t="shared" ref="H78:I78" si="17">SUM(H79)</f>
        <v>0</v>
      </c>
      <c r="I78" s="53">
        <f t="shared" si="17"/>
        <v>0</v>
      </c>
      <c r="K78" s="29"/>
    </row>
    <row r="79" spans="1:12" ht="15" customHeight="1" x14ac:dyDescent="0.25">
      <c r="A79" s="180">
        <v>32</v>
      </c>
      <c r="B79" s="181"/>
      <c r="C79" s="182"/>
      <c r="D79" s="38" t="s">
        <v>25</v>
      </c>
      <c r="E79" s="51">
        <v>90</v>
      </c>
      <c r="F79" s="53">
        <v>1470.87</v>
      </c>
      <c r="G79" s="53">
        <v>200</v>
      </c>
      <c r="H79" s="53">
        <v>0</v>
      </c>
      <c r="I79" s="73">
        <v>0</v>
      </c>
      <c r="K79" s="29"/>
    </row>
    <row r="80" spans="1:12" ht="24.95" customHeight="1" x14ac:dyDescent="0.25">
      <c r="A80" s="206" t="s">
        <v>71</v>
      </c>
      <c r="B80" s="207"/>
      <c r="C80" s="208"/>
      <c r="D80" s="108"/>
      <c r="E80" s="107">
        <f>SUM(E68+E27+E6)</f>
        <v>1269322.22</v>
      </c>
      <c r="F80" s="107">
        <f>SUM(F68+F27+F6)</f>
        <v>1591353.77</v>
      </c>
      <c r="G80" s="107">
        <f>SUM(G68+G27+G6)</f>
        <v>1586676.1300000001</v>
      </c>
      <c r="H80" s="107">
        <f>SUM(H68+H27+H6)</f>
        <v>1608278.96</v>
      </c>
      <c r="I80" s="107">
        <f>SUM(I68+I27+I6)</f>
        <v>1631220.6800000002</v>
      </c>
      <c r="K80" s="29"/>
    </row>
    <row r="81" spans="8:11" ht="15" customHeight="1" x14ac:dyDescent="0.25">
      <c r="J81" s="47"/>
      <c r="K81" s="29"/>
    </row>
    <row r="82" spans="8:11" ht="15" customHeight="1" x14ac:dyDescent="0.25">
      <c r="K82" s="29"/>
    </row>
    <row r="83" spans="8:11" ht="15" customHeight="1" x14ac:dyDescent="0.25">
      <c r="K83" s="29"/>
    </row>
    <row r="84" spans="8:11" ht="15" customHeight="1" x14ac:dyDescent="0.35">
      <c r="H84" s="95"/>
      <c r="I84" s="96"/>
      <c r="K84" s="29"/>
    </row>
    <row r="85" spans="8:11" ht="15" customHeight="1" x14ac:dyDescent="0.35">
      <c r="H85" s="95"/>
      <c r="I85" s="96" t="s">
        <v>103</v>
      </c>
      <c r="K85" s="29"/>
    </row>
    <row r="86" spans="8:11" ht="15" customHeight="1" x14ac:dyDescent="0.35">
      <c r="H86" s="95"/>
      <c r="I86" s="96" t="s">
        <v>104</v>
      </c>
      <c r="K86" s="29"/>
    </row>
    <row r="87" spans="8:11" ht="15" customHeight="1" x14ac:dyDescent="0.25">
      <c r="H87" s="95"/>
      <c r="I87" s="95"/>
      <c r="K87" s="29"/>
    </row>
    <row r="88" spans="8:11" ht="26.1" customHeight="1" x14ac:dyDescent="0.25">
      <c r="K88" s="29"/>
    </row>
  </sheetData>
  <mergeCells count="57">
    <mergeCell ref="A37:C37"/>
    <mergeCell ref="A1:I1"/>
    <mergeCell ref="A3:I3"/>
    <mergeCell ref="A5:C5"/>
    <mergeCell ref="A6:C6"/>
    <mergeCell ref="A7:C7"/>
    <mergeCell ref="A8:C8"/>
    <mergeCell ref="A9:C9"/>
    <mergeCell ref="A11:C11"/>
    <mergeCell ref="A10:C10"/>
    <mergeCell ref="A31:C31"/>
    <mergeCell ref="A13:C13"/>
    <mergeCell ref="A22:C22"/>
    <mergeCell ref="A23:C23"/>
    <mergeCell ref="A60:C60"/>
    <mergeCell ref="A62:C62"/>
    <mergeCell ref="A63:C63"/>
    <mergeCell ref="A59:C59"/>
    <mergeCell ref="A56:C56"/>
    <mergeCell ref="A57:C57"/>
    <mergeCell ref="A58:C58"/>
    <mergeCell ref="A80:C80"/>
    <mergeCell ref="A27:C27"/>
    <mergeCell ref="A28:C28"/>
    <mergeCell ref="A29:C29"/>
    <mergeCell ref="A30:C30"/>
    <mergeCell ref="A36:C36"/>
    <mergeCell ref="A32:C32"/>
    <mergeCell ref="A38:C38"/>
    <mergeCell ref="A40:C40"/>
    <mergeCell ref="A52:C52"/>
    <mergeCell ref="A53:C53"/>
    <mergeCell ref="A54:C54"/>
    <mergeCell ref="A55:C55"/>
    <mergeCell ref="A68:C68"/>
    <mergeCell ref="A33:C33"/>
    <mergeCell ref="A79:C79"/>
    <mergeCell ref="A77:C77"/>
    <mergeCell ref="A49:C49"/>
    <mergeCell ref="A73:C73"/>
    <mergeCell ref="A74:C74"/>
    <mergeCell ref="A75:C75"/>
    <mergeCell ref="A64:C64"/>
    <mergeCell ref="A71:C71"/>
    <mergeCell ref="A72:C72"/>
    <mergeCell ref="A70:C70"/>
    <mergeCell ref="A76:C76"/>
    <mergeCell ref="A78:C78"/>
    <mergeCell ref="A65:C65"/>
    <mergeCell ref="A61:C61"/>
    <mergeCell ref="A69:C69"/>
    <mergeCell ref="A14:C14"/>
    <mergeCell ref="A19:C19"/>
    <mergeCell ref="A34:C34"/>
    <mergeCell ref="A35:C35"/>
    <mergeCell ref="A47:C47"/>
    <mergeCell ref="A48:C48"/>
  </mergeCells>
  <pageMargins left="0.7" right="0.7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Prihodi i rashodi po izvorima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2025-10-22T07:42:00Z</cp:lastPrinted>
  <dcterms:created xsi:type="dcterms:W3CDTF">2022-08-12T12:51:27Z</dcterms:created>
  <dcterms:modified xsi:type="dcterms:W3CDTF">2025-10-22T12:56:04Z</dcterms:modified>
</cp:coreProperties>
</file>