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D7DD5134-E40C-450B-98D4-EF39683C6AD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0" l="1"/>
  <c r="I28" i="10"/>
  <c r="H24" i="3"/>
  <c r="H32" i="3"/>
  <c r="E71" i="7"/>
  <c r="F71" i="7"/>
  <c r="H71" i="7"/>
  <c r="G71" i="7"/>
  <c r="F30" i="3"/>
  <c r="G30" i="3"/>
  <c r="H30" i="3"/>
  <c r="E30" i="3"/>
  <c r="E24" i="3"/>
  <c r="E32" i="3"/>
  <c r="C10" i="8"/>
  <c r="D10" i="8"/>
  <c r="E10" i="8"/>
  <c r="B10" i="8"/>
  <c r="G8" i="10"/>
  <c r="G11" i="10"/>
  <c r="G14" i="10"/>
  <c r="G21" i="10"/>
  <c r="G22" i="10"/>
  <c r="G28" i="10"/>
  <c r="F21" i="10"/>
  <c r="F8" i="10"/>
  <c r="F11" i="10"/>
  <c r="F14" i="10"/>
  <c r="F22" i="10"/>
  <c r="F28" i="10"/>
  <c r="F29" i="10"/>
  <c r="F37" i="10"/>
  <c r="G34" i="10"/>
  <c r="G16" i="3"/>
  <c r="G18" i="3"/>
  <c r="E16" i="3"/>
  <c r="E18" i="3"/>
  <c r="E10" i="3"/>
  <c r="B27" i="8"/>
  <c r="B28" i="8"/>
  <c r="E36" i="8"/>
  <c r="E77" i="7"/>
  <c r="E76" i="7"/>
  <c r="E75" i="7"/>
  <c r="E70" i="7"/>
  <c r="E30" i="7"/>
  <c r="E29" i="7"/>
  <c r="E41" i="7"/>
  <c r="E40" i="7"/>
  <c r="E45" i="7"/>
  <c r="E48" i="7"/>
  <c r="E44" i="7"/>
  <c r="E51" i="7"/>
  <c r="E50" i="7"/>
  <c r="E33" i="7"/>
  <c r="E56" i="7"/>
  <c r="E55" i="7"/>
  <c r="E54" i="7"/>
  <c r="E68" i="7"/>
  <c r="E67" i="7"/>
  <c r="E66" i="7"/>
  <c r="E60" i="7"/>
  <c r="E58" i="7"/>
  <c r="E64" i="7"/>
  <c r="E62" i="7"/>
  <c r="E28" i="7"/>
  <c r="E9" i="7"/>
  <c r="E8" i="7"/>
  <c r="E7" i="7"/>
  <c r="E13" i="7"/>
  <c r="E18" i="7"/>
  <c r="E17" i="7"/>
  <c r="E24" i="7"/>
  <c r="E23" i="7"/>
  <c r="E6" i="7"/>
  <c r="E79" i="7"/>
  <c r="C27" i="8"/>
  <c r="D27" i="8"/>
  <c r="E27" i="8"/>
  <c r="G37" i="10"/>
  <c r="H34" i="10"/>
  <c r="H37" i="10"/>
  <c r="I37" i="10"/>
  <c r="I8" i="10"/>
  <c r="I11" i="10"/>
  <c r="I14" i="10"/>
  <c r="I21" i="10"/>
  <c r="I22" i="10"/>
  <c r="I29" i="10"/>
  <c r="H8" i="10"/>
  <c r="H11" i="10"/>
  <c r="H14" i="10"/>
  <c r="H21" i="10"/>
  <c r="H22" i="10"/>
  <c r="H29" i="10"/>
  <c r="G29" i="10"/>
  <c r="C10" i="5"/>
  <c r="D10" i="5"/>
  <c r="E10" i="5"/>
  <c r="C11" i="5"/>
  <c r="D11" i="5"/>
  <c r="E11" i="5"/>
  <c r="B11" i="5"/>
  <c r="F10" i="3"/>
  <c r="F16" i="3"/>
  <c r="F18" i="3"/>
  <c r="G13" i="7"/>
  <c r="G9" i="7"/>
  <c r="G8" i="7"/>
  <c r="G7" i="7"/>
  <c r="G24" i="7"/>
  <c r="G23" i="7"/>
  <c r="G6" i="7"/>
  <c r="F9" i="7"/>
  <c r="F8" i="7"/>
  <c r="F7" i="7"/>
  <c r="F13" i="7"/>
  <c r="F24" i="7"/>
  <c r="F23" i="7"/>
  <c r="F6" i="7"/>
  <c r="F41" i="7"/>
  <c r="F40" i="7"/>
  <c r="F45" i="7"/>
  <c r="F44" i="7"/>
  <c r="F51" i="7"/>
  <c r="F50" i="7"/>
  <c r="F33" i="7"/>
  <c r="F28" i="7"/>
  <c r="F73" i="7"/>
  <c r="F72" i="7"/>
  <c r="F77" i="7"/>
  <c r="F76" i="7"/>
  <c r="F75" i="7"/>
  <c r="F70" i="7"/>
  <c r="F79" i="7"/>
  <c r="G29" i="7"/>
  <c r="G54" i="7"/>
  <c r="G41" i="7"/>
  <c r="G40" i="7"/>
  <c r="G51" i="7"/>
  <c r="G50" i="7"/>
  <c r="G45" i="7"/>
  <c r="G44" i="7"/>
  <c r="G33" i="7"/>
  <c r="G28" i="7"/>
  <c r="H29" i="7"/>
  <c r="H54" i="7"/>
  <c r="H41" i="7"/>
  <c r="H40" i="7"/>
  <c r="H51" i="7"/>
  <c r="H50" i="7"/>
  <c r="H38" i="7"/>
  <c r="H37" i="7"/>
  <c r="H45" i="7"/>
  <c r="H44" i="7"/>
  <c r="H33" i="7"/>
  <c r="H28" i="7"/>
  <c r="G24" i="3"/>
  <c r="G32" i="3"/>
  <c r="F24" i="3"/>
  <c r="F32" i="3"/>
  <c r="C32" i="8"/>
  <c r="D32" i="8"/>
  <c r="E32" i="8"/>
  <c r="C36" i="8"/>
  <c r="D36" i="8"/>
  <c r="C11" i="8"/>
  <c r="D11" i="8"/>
  <c r="E11" i="8"/>
  <c r="C20" i="8"/>
  <c r="D20" i="8"/>
  <c r="E20" i="8"/>
  <c r="C18" i="8"/>
  <c r="D18" i="8"/>
  <c r="E18" i="8"/>
  <c r="C15" i="8"/>
  <c r="D15" i="8"/>
  <c r="E15" i="8"/>
  <c r="F25" i="7"/>
  <c r="B20" i="8"/>
  <c r="B18" i="8"/>
  <c r="B15" i="8"/>
  <c r="B11" i="8"/>
  <c r="B36" i="8"/>
  <c r="B32" i="8"/>
  <c r="B10" i="5"/>
  <c r="E31" i="7"/>
  <c r="E15" i="7"/>
  <c r="H13" i="7"/>
  <c r="H77" i="7"/>
  <c r="H76" i="7"/>
  <c r="H75" i="7"/>
  <c r="H73" i="7"/>
  <c r="H72" i="7"/>
  <c r="G48" i="7"/>
  <c r="H24" i="7"/>
  <c r="H23" i="7"/>
  <c r="H25" i="7"/>
  <c r="H9" i="7"/>
  <c r="H8" i="7"/>
  <c r="H7" i="7"/>
  <c r="G73" i="7"/>
  <c r="G72" i="7"/>
  <c r="G77" i="7"/>
  <c r="G76" i="7"/>
  <c r="G75" i="7"/>
  <c r="G25" i="7"/>
  <c r="E25" i="7"/>
  <c r="G70" i="7"/>
  <c r="H6" i="7"/>
  <c r="H70" i="7"/>
  <c r="H16" i="3"/>
  <c r="H18" i="3"/>
  <c r="G10" i="3"/>
  <c r="H10" i="3"/>
  <c r="G79" i="7"/>
  <c r="H79" i="7"/>
</calcChain>
</file>

<file path=xl/sharedStrings.xml><?xml version="1.0" encoding="utf-8"?>
<sst xmlns="http://schemas.openxmlformats.org/spreadsheetml/2006/main" count="246" uniqueCount="124">
  <si>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</si>
  <si>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</si>
  <si>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</si>
  <si>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</si>
  <si>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</si>
  <si>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</si>
  <si>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</si>
  <si>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</si>
  <si>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</si>
  <si>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</si>
  <si>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</si>
  <si>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</si>
  <si>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</si>
  <si>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</si>
  <si>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</si>
  <si>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</si>
  <si>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</si>
  <si>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</si>
  <si>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</si>
  <si>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</si>
  <si>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</si>
  <si>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</si>
  <si>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</si>
  <si>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</si>
  <si>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</si>
  <si>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</si>
  <si>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</si>
  <si>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</si>
  <si>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</si>
  <si>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</si>
  <si>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</si>
  <si>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</si>
  <si>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</si>
  <si>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Državni proračun</t>
  </si>
  <si>
    <t>F.P. i dod.udio u por.na dohodak</t>
  </si>
  <si>
    <t>Prihodi od upravnih i administrativnih pristojbi,pristojbi po posebnim propisima i naknada</t>
  </si>
  <si>
    <t>Prihodi za posebne namjene</t>
  </si>
  <si>
    <t>Prihodi od prodaje proizvoda i robe te pruženih usluga i prihodi od donacija</t>
  </si>
  <si>
    <t>Tekuće donacije-korisnici</t>
  </si>
  <si>
    <t>Višak/manjak prihoda korisnici</t>
  </si>
  <si>
    <t>Financijski rashodi</t>
  </si>
  <si>
    <t>Rashodi za dodatna ulaganja na nefinancijskoj imovini</t>
  </si>
  <si>
    <t>09 Obrazovanje</t>
  </si>
  <si>
    <t>0922 Više srednjoškolsko obrazovanje</t>
  </si>
  <si>
    <t>PROGRAM 2204</t>
  </si>
  <si>
    <t>Srednje školstvo -standard</t>
  </si>
  <si>
    <t>Aktivnost A2204-01</t>
  </si>
  <si>
    <t>Djelatnost srednjih škola</t>
  </si>
  <si>
    <t>Izvor financiranja 45</t>
  </si>
  <si>
    <t>Hitne intervencije u srednjim školama</t>
  </si>
  <si>
    <t>Aktivnost A2204-07</t>
  </si>
  <si>
    <t>Tekući projekt T2204-04</t>
  </si>
  <si>
    <t>Izvor financiranja 51</t>
  </si>
  <si>
    <t>Administracija i upravljanje</t>
  </si>
  <si>
    <t>PROGRAM 2205</t>
  </si>
  <si>
    <t>Srednje školstvo -iznad standarda</t>
  </si>
  <si>
    <t>Aktivnost A2205-01</t>
  </si>
  <si>
    <t>Javne potrebe u prosvjeti-korisnici u SŠ</t>
  </si>
  <si>
    <t>Izvor financiranja 11</t>
  </si>
  <si>
    <t>Aktivnost A2205-12</t>
  </si>
  <si>
    <t>Podizanje kvalitete i standarda u školstvu</t>
  </si>
  <si>
    <t>Izvor financiranja 42</t>
  </si>
  <si>
    <t>Izvor financiranja 41</t>
  </si>
  <si>
    <t>Aktivnost A2205-22</t>
  </si>
  <si>
    <t>Natjecanje i smotre u SŠ</t>
  </si>
  <si>
    <t>PROGRAM 4302</t>
  </si>
  <si>
    <t>Tekući projekt T4302-64</t>
  </si>
  <si>
    <t>Projekt Erasmus KA1+Gim.F.Petrića</t>
  </si>
  <si>
    <t>Tekući projekt T4302-91</t>
  </si>
  <si>
    <t>Projekt Erasmus +Gim.F.Petrića-Eksp.,kreat.i inov</t>
  </si>
  <si>
    <t>Kapitalni projekt K2204-02</t>
  </si>
  <si>
    <t>Opremanje poslovnih prostorija</t>
  </si>
  <si>
    <t>Izvor financiranja 61</t>
  </si>
  <si>
    <t>UKUPNO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</si>
  <si>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</si>
  <si>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</si>
  <si>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</si>
  <si>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</si>
  <si>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</si>
  <si>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</si>
  <si>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</si>
  <si>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 xml:space="preserve">  51 Pomoći iz državnog proračuna</t>
  </si>
  <si>
    <t>6 Donacije</t>
  </si>
  <si>
    <t xml:space="preserve">  61 Donacije-proračunski korisnici</t>
  </si>
  <si>
    <t xml:space="preserve"> '45 F.P.I dod.udio u por.na dohodak</t>
  </si>
  <si>
    <t xml:space="preserve">  42 Višak/manjak prihoda korisnici</t>
  </si>
  <si>
    <r>
      <t xml:space="preserve"> </t>
    </r>
    <r>
      <rPr>
        <i/>
        <sz val="10"/>
        <rFont val="Arial"/>
        <family val="2"/>
        <charset val="238"/>
      </rPr>
      <t xml:space="preserve"> 41 Prihodi za posebne namjene-proračunski korisnici</t>
    </r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</si>
  <si>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</si>
  <si>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</si>
  <si>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</si>
  <si>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</si>
  <si>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</si>
  <si>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</si>
  <si>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</si>
  <si>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</si>
  <si>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</si>
  <si>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</si>
  <si>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</si>
  <si>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</si>
  <si>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Ostali rashodi</t>
  </si>
  <si>
    <t>Aktivnost A2205-37</t>
  </si>
  <si>
    <t>Zalihe menstrualnih higijenskih potrepština</t>
  </si>
  <si>
    <t>Plan 2024.</t>
  </si>
  <si>
    <t>UKUPNI PRIHODI</t>
  </si>
  <si>
    <t>Projekti EU</t>
  </si>
  <si>
    <t>Izvršenje 2023.</t>
  </si>
  <si>
    <t>Plan 2025.</t>
  </si>
  <si>
    <t>Izvor financiranja 31</t>
  </si>
  <si>
    <t>Aktivnost A2205-34</t>
  </si>
  <si>
    <t>Projekt e-škole</t>
  </si>
  <si>
    <t>Tekuči projekt T 2205-35</t>
  </si>
  <si>
    <t>Projektna dokumentacija-javne potrebe u SŠ</t>
  </si>
  <si>
    <t>Plan  2025.</t>
  </si>
  <si>
    <t>Plan za 2025.</t>
  </si>
  <si>
    <t>PRIHODI POSLOVANJA PREMA EKONOMSKOJ KLASIFIKACIJI</t>
  </si>
  <si>
    <t>RASHODI POSLOVANJA PREMA EKONOMSKOJ KLASIFIKACIJI</t>
  </si>
  <si>
    <t>3 Vlastiti prihodi</t>
  </si>
  <si>
    <t xml:space="preserve">  31 Vlastiti prihodi</t>
  </si>
  <si>
    <t>Kazne,upravne mjere i ostali prihodi</t>
  </si>
  <si>
    <t>PRVE IZMJENE I DOPUNE FINANCIJSKOG PLANA GIMNAZIJE FRANJE PETRIĆA 
ZA 2025. GODINU</t>
  </si>
  <si>
    <t>Prve izmjene i dopune financijskog plana 2025.</t>
  </si>
  <si>
    <t>Naknade građanima i kućanstvima</t>
  </si>
  <si>
    <t>Ravnateljica:</t>
  </si>
  <si>
    <t>Blanka Pedišić,prof.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</si>
</sst>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164" fontId="0" fillId="0" borderId="0" xfId="1" applyFont="1"/>
    <xf numFmtId="0" fontId="8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8" fillId="2" borderId="4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3" fontId="3" fillId="2" borderId="0" xfId="0" applyNumberFormat="1" applyFont="1" applyFill="1" applyBorder="1" applyAlignment="1">
      <alignment horizontal="right"/>
    </xf>
    <xf numFmtId="0" fontId="1" fillId="0" borderId="0" xfId="0" applyFont="1"/>
    <xf numFmtId="4" fontId="0" fillId="0" borderId="0" xfId="0" applyNumberFormat="1" applyFill="1" applyBorder="1" applyAlignment="1" applyProtection="1"/>
    <xf numFmtId="0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165" fontId="0" fillId="0" borderId="0" xfId="0" applyNumberForma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164" fontId="1" fillId="0" borderId="0" xfId="1" applyFont="1"/>
    <xf numFmtId="0" fontId="23" fillId="0" borderId="0" xfId="0" applyFont="1"/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 applyProtection="1">
      <alignment horizontal="left" vertical="center"/>
    </xf>
    <xf numFmtId="0" fontId="10" fillId="3" borderId="3" xfId="0" applyNumberFormat="1" applyFont="1" applyFill="1" applyBorder="1" applyAlignment="1" applyProtection="1">
      <alignment vertical="center" wrapText="1"/>
    </xf>
    <xf numFmtId="4" fontId="1" fillId="5" borderId="3" xfId="0" applyNumberFormat="1" applyFont="1" applyFill="1" applyBorder="1"/>
    <xf numFmtId="0" fontId="6" fillId="5" borderId="3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10" fillId="3" borderId="3" xfId="0" quotePrefix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8" fillId="3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10" fillId="4" borderId="3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18" fillId="5" borderId="1" xfId="0" applyNumberFormat="1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25" fillId="0" borderId="0" xfId="0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73A2-682C-48BE-8547-2E974B700B68}">
  <sheetPr>
    <pageSetUpPr fitToPage="1"/>
  </sheetPr>
  <dimension ref="A1:I40"/>
  <sheetViews>
    <sheetView topLeftCell="A16" workbookViewId="0">
      <selection activeCell="A24" sqref="A24:I24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20" t="s">
        <v>119</v>
      </c>
      <c r="B1" s="120"/>
      <c r="C1" s="120"/>
      <c r="D1" s="120"/>
      <c r="E1" s="120"/>
      <c r="F1" s="120"/>
      <c r="G1" s="120"/>
      <c r="H1" s="120"/>
      <c r="I1" s="120"/>
    </row>
    <row r="2" spans="1:9" ht="18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120" t="s">
        <v>22</v>
      </c>
      <c r="B3" s="120"/>
      <c r="C3" s="120"/>
      <c r="D3" s="120"/>
      <c r="E3" s="120"/>
      <c r="F3" s="120"/>
      <c r="G3" s="120"/>
      <c r="H3" s="120"/>
      <c r="I3" s="133"/>
    </row>
    <row r="4" spans="1:9" ht="18" x14ac:dyDescent="0.25">
      <c r="A4" s="18"/>
      <c r="B4" s="18"/>
      <c r="C4" s="18"/>
      <c r="D4" s="18"/>
      <c r="E4" s="18"/>
      <c r="F4" s="18"/>
      <c r="G4" s="18"/>
      <c r="H4" s="18"/>
      <c r="I4" s="5"/>
    </row>
    <row r="5" spans="1:9" ht="15.75" x14ac:dyDescent="0.25">
      <c r="A5" s="120" t="s">
        <v>27</v>
      </c>
      <c r="B5" s="121"/>
      <c r="C5" s="121"/>
      <c r="D5" s="121"/>
      <c r="E5" s="121"/>
      <c r="F5" s="121"/>
      <c r="G5" s="121"/>
      <c r="H5" s="121"/>
      <c r="I5" s="121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7"/>
    </row>
    <row r="7" spans="1:9" ht="25.5" x14ac:dyDescent="0.25">
      <c r="A7" s="22"/>
      <c r="B7" s="23"/>
      <c r="C7" s="23"/>
      <c r="D7" s="24"/>
      <c r="E7" s="25"/>
      <c r="F7" s="3" t="s">
        <v>105</v>
      </c>
      <c r="G7" s="3" t="s">
        <v>102</v>
      </c>
      <c r="H7" s="3" t="s">
        <v>113</v>
      </c>
      <c r="I7" s="3" t="s">
        <v>120</v>
      </c>
    </row>
    <row r="8" spans="1:9" x14ac:dyDescent="0.25">
      <c r="A8" s="125" t="s">
        <v>0</v>
      </c>
      <c r="B8" s="119"/>
      <c r="C8" s="119"/>
      <c r="D8" s="119"/>
      <c r="E8" s="134"/>
      <c r="F8" s="71">
        <f>SUM(F9:F10)</f>
        <v>1039499.9</v>
      </c>
      <c r="G8" s="71">
        <f t="shared" ref="G8:I8" si="0">G9+G10</f>
        <v>1306630.3</v>
      </c>
      <c r="H8" s="71">
        <f t="shared" si="0"/>
        <v>1448578.14</v>
      </c>
      <c r="I8" s="71">
        <f t="shared" si="0"/>
        <v>1587603.29</v>
      </c>
    </row>
    <row r="9" spans="1:9" x14ac:dyDescent="0.25">
      <c r="A9" s="135" t="s">
        <v>87</v>
      </c>
      <c r="B9" s="136"/>
      <c r="C9" s="136"/>
      <c r="D9" s="136"/>
      <c r="E9" s="132"/>
      <c r="F9" s="72">
        <v>1039499.9</v>
      </c>
      <c r="G9" s="72">
        <v>1306630.3</v>
      </c>
      <c r="H9" s="72">
        <v>1448578.14</v>
      </c>
      <c r="I9" s="72">
        <v>1587603.29</v>
      </c>
    </row>
    <row r="10" spans="1:9" x14ac:dyDescent="0.25">
      <c r="A10" s="137" t="s">
        <v>88</v>
      </c>
      <c r="B10" s="132"/>
      <c r="C10" s="132"/>
      <c r="D10" s="132"/>
      <c r="E10" s="132"/>
      <c r="F10" s="72">
        <v>0</v>
      </c>
      <c r="G10" s="72">
        <v>0</v>
      </c>
      <c r="H10" s="72">
        <v>0</v>
      </c>
      <c r="I10" s="72">
        <v>0</v>
      </c>
    </row>
    <row r="11" spans="1:9" x14ac:dyDescent="0.25">
      <c r="A11" s="26" t="s">
        <v>1</v>
      </c>
      <c r="B11" s="67"/>
      <c r="C11" s="67"/>
      <c r="D11" s="67"/>
      <c r="E11" s="67"/>
      <c r="F11" s="71">
        <f>SUM(F12:F13)</f>
        <v>1036099.71</v>
      </c>
      <c r="G11" s="71">
        <f t="shared" ref="G11:I11" si="1">G12+G13</f>
        <v>1314138.43</v>
      </c>
      <c r="H11" s="71">
        <f t="shared" si="1"/>
        <v>1451028.14</v>
      </c>
      <c r="I11" s="71">
        <f t="shared" si="1"/>
        <v>1591353.77</v>
      </c>
    </row>
    <row r="12" spans="1:9" x14ac:dyDescent="0.25">
      <c r="A12" s="138" t="s">
        <v>89</v>
      </c>
      <c r="B12" s="136"/>
      <c r="C12" s="136"/>
      <c r="D12" s="136"/>
      <c r="E12" s="136"/>
      <c r="F12" s="72">
        <v>1032551.47</v>
      </c>
      <c r="G12" s="72">
        <v>1311276.27</v>
      </c>
      <c r="H12" s="72">
        <v>1448678.14</v>
      </c>
      <c r="I12" s="72">
        <v>1589353.77</v>
      </c>
    </row>
    <row r="13" spans="1:9" x14ac:dyDescent="0.25">
      <c r="A13" s="131" t="s">
        <v>90</v>
      </c>
      <c r="B13" s="132"/>
      <c r="C13" s="132"/>
      <c r="D13" s="132"/>
      <c r="E13" s="132"/>
      <c r="F13" s="73">
        <v>3548.24</v>
      </c>
      <c r="G13" s="73">
        <v>2862.16</v>
      </c>
      <c r="H13" s="73">
        <v>2350</v>
      </c>
      <c r="I13" s="73">
        <v>2000</v>
      </c>
    </row>
    <row r="14" spans="1:9" x14ac:dyDescent="0.25">
      <c r="A14" s="118" t="s">
        <v>2</v>
      </c>
      <c r="B14" s="119"/>
      <c r="C14" s="119"/>
      <c r="D14" s="119"/>
      <c r="E14" s="119"/>
      <c r="F14" s="71">
        <f>F8-F11</f>
        <v>3400.1900000000605</v>
      </c>
      <c r="G14" s="71">
        <f t="shared" ref="G14:I14" si="2">G8-G11</f>
        <v>-7508.1299999998882</v>
      </c>
      <c r="H14" s="71">
        <f t="shared" si="2"/>
        <v>-2450</v>
      </c>
      <c r="I14" s="71">
        <f t="shared" si="2"/>
        <v>-3750.4799999999814</v>
      </c>
    </row>
    <row r="15" spans="1:9" ht="18" x14ac:dyDescent="0.25">
      <c r="A15" s="18"/>
      <c r="B15" s="16"/>
      <c r="C15" s="16"/>
      <c r="D15" s="16"/>
      <c r="E15" s="16"/>
      <c r="F15" s="16"/>
      <c r="G15" s="16"/>
      <c r="H15" s="17"/>
      <c r="I15" s="17"/>
    </row>
    <row r="16" spans="1:9" ht="15.75" x14ac:dyDescent="0.25">
      <c r="A16" s="120" t="s">
        <v>28</v>
      </c>
      <c r="B16" s="121"/>
      <c r="C16" s="121"/>
      <c r="D16" s="121"/>
      <c r="E16" s="121"/>
      <c r="F16" s="121"/>
      <c r="G16" s="121"/>
      <c r="H16" s="121"/>
      <c r="I16" s="121"/>
    </row>
    <row r="17" spans="1:9" ht="18" x14ac:dyDescent="0.25">
      <c r="A17" s="18"/>
      <c r="B17" s="16"/>
      <c r="C17" s="16"/>
      <c r="D17" s="16"/>
      <c r="E17" s="16"/>
      <c r="F17" s="16"/>
      <c r="G17" s="16"/>
      <c r="H17" s="17"/>
      <c r="I17" s="17"/>
    </row>
    <row r="18" spans="1:9" ht="25.5" x14ac:dyDescent="0.25">
      <c r="A18" s="22"/>
      <c r="B18" s="23"/>
      <c r="C18" s="23"/>
      <c r="D18" s="24"/>
      <c r="E18" s="25"/>
      <c r="F18" s="3" t="s">
        <v>105</v>
      </c>
      <c r="G18" s="3" t="s">
        <v>102</v>
      </c>
      <c r="H18" s="3" t="s">
        <v>106</v>
      </c>
      <c r="I18" s="3" t="s">
        <v>120</v>
      </c>
    </row>
    <row r="19" spans="1:9" x14ac:dyDescent="0.25">
      <c r="A19" s="131" t="s">
        <v>91</v>
      </c>
      <c r="B19" s="132"/>
      <c r="C19" s="132"/>
      <c r="D19" s="132"/>
      <c r="E19" s="132"/>
      <c r="F19" s="73">
        <v>0</v>
      </c>
      <c r="G19" s="73">
        <v>0</v>
      </c>
      <c r="H19" s="73">
        <v>0</v>
      </c>
      <c r="I19" s="73">
        <v>0</v>
      </c>
    </row>
    <row r="20" spans="1:9" x14ac:dyDescent="0.25">
      <c r="A20" s="131" t="s">
        <v>92</v>
      </c>
      <c r="B20" s="132"/>
      <c r="C20" s="132"/>
      <c r="D20" s="132"/>
      <c r="E20" s="132"/>
      <c r="F20" s="73">
        <v>0</v>
      </c>
      <c r="G20" s="73">
        <v>0</v>
      </c>
      <c r="H20" s="73">
        <v>0</v>
      </c>
      <c r="I20" s="73">
        <v>0</v>
      </c>
    </row>
    <row r="21" spans="1:9" x14ac:dyDescent="0.25">
      <c r="A21" s="118" t="s">
        <v>4</v>
      </c>
      <c r="B21" s="119"/>
      <c r="C21" s="119"/>
      <c r="D21" s="119"/>
      <c r="E21" s="119"/>
      <c r="F21" s="71">
        <f>F19-F20</f>
        <v>0</v>
      </c>
      <c r="G21" s="71">
        <f t="shared" ref="G21:I21" si="3">G19-G20</f>
        <v>0</v>
      </c>
      <c r="H21" s="71">
        <f t="shared" si="3"/>
        <v>0</v>
      </c>
      <c r="I21" s="71">
        <f t="shared" si="3"/>
        <v>0</v>
      </c>
    </row>
    <row r="22" spans="1:9" x14ac:dyDescent="0.25">
      <c r="A22" s="118" t="s">
        <v>5</v>
      </c>
      <c r="B22" s="119"/>
      <c r="C22" s="119"/>
      <c r="D22" s="119"/>
      <c r="E22" s="119"/>
      <c r="F22" s="71">
        <f>F14+F21</f>
        <v>3400.1900000000605</v>
      </c>
      <c r="G22" s="71">
        <f t="shared" ref="G22:I22" si="4">G14+G21</f>
        <v>-7508.1299999998882</v>
      </c>
      <c r="H22" s="71">
        <f t="shared" si="4"/>
        <v>-2450</v>
      </c>
      <c r="I22" s="71">
        <f t="shared" si="4"/>
        <v>-3750.4799999999814</v>
      </c>
    </row>
    <row r="23" spans="1:9" ht="18" x14ac:dyDescent="0.25">
      <c r="A23" s="15"/>
      <c r="B23" s="16"/>
      <c r="C23" s="16"/>
      <c r="D23" s="16"/>
      <c r="E23" s="16"/>
      <c r="F23" s="16"/>
      <c r="G23" s="16"/>
      <c r="H23" s="17"/>
      <c r="I23" s="17"/>
    </row>
    <row r="24" spans="1:9" ht="15.75" x14ac:dyDescent="0.25">
      <c r="A24" s="120" t="s">
        <v>93</v>
      </c>
      <c r="B24" s="121"/>
      <c r="C24" s="121"/>
      <c r="D24" s="121"/>
      <c r="E24" s="121"/>
      <c r="F24" s="121"/>
      <c r="G24" s="121"/>
      <c r="H24" s="121"/>
      <c r="I24" s="121"/>
    </row>
    <row r="25" spans="1:9" ht="15.75" x14ac:dyDescent="0.25">
      <c r="A25" s="65"/>
      <c r="B25" s="66"/>
      <c r="C25" s="66"/>
      <c r="D25" s="66"/>
      <c r="E25" s="66"/>
      <c r="F25" s="66"/>
      <c r="G25" s="66"/>
      <c r="H25" s="66"/>
      <c r="I25" s="66"/>
    </row>
    <row r="26" spans="1:9" ht="25.5" x14ac:dyDescent="0.25">
      <c r="A26" s="22"/>
      <c r="B26" s="23"/>
      <c r="C26" s="23"/>
      <c r="D26" s="24"/>
      <c r="E26" s="25"/>
      <c r="F26" s="3" t="s">
        <v>105</v>
      </c>
      <c r="G26" s="3" t="s">
        <v>102</v>
      </c>
      <c r="H26" s="3" t="s">
        <v>106</v>
      </c>
      <c r="I26" s="3" t="s">
        <v>120</v>
      </c>
    </row>
    <row r="27" spans="1:9" ht="15" customHeight="1" x14ac:dyDescent="0.25">
      <c r="A27" s="122" t="s">
        <v>94</v>
      </c>
      <c r="B27" s="123"/>
      <c r="C27" s="123"/>
      <c r="D27" s="123"/>
      <c r="E27" s="124"/>
      <c r="F27" s="74">
        <v>4107.9399999999996</v>
      </c>
      <c r="G27" s="74">
        <v>7508.13</v>
      </c>
      <c r="H27" s="74">
        <v>2450</v>
      </c>
      <c r="I27" s="115">
        <v>3750.48</v>
      </c>
    </row>
    <row r="28" spans="1:9" ht="15" customHeight="1" x14ac:dyDescent="0.25">
      <c r="A28" s="118" t="s">
        <v>95</v>
      </c>
      <c r="B28" s="119"/>
      <c r="C28" s="119"/>
      <c r="D28" s="119"/>
      <c r="E28" s="119"/>
      <c r="F28" s="75">
        <f>F22+F27</f>
        <v>7508.1300000000601</v>
      </c>
      <c r="G28" s="75">
        <f>G22+G27</f>
        <v>1.1186784831807017E-10</v>
      </c>
      <c r="H28" s="75">
        <f>H22+H27</f>
        <v>0</v>
      </c>
      <c r="I28" s="76">
        <f>I22+I27</f>
        <v>1.8644641386345029E-11</v>
      </c>
    </row>
    <row r="29" spans="1:9" ht="45" customHeight="1" x14ac:dyDescent="0.25">
      <c r="A29" s="125" t="s">
        <v>96</v>
      </c>
      <c r="B29" s="126"/>
      <c r="C29" s="126"/>
      <c r="D29" s="126"/>
      <c r="E29" s="127"/>
      <c r="F29" s="75">
        <f>F14+F21+F27-F28</f>
        <v>0</v>
      </c>
      <c r="G29" s="75">
        <f t="shared" ref="G29:I29" si="5">G14+G21+G27-G28</f>
        <v>0</v>
      </c>
      <c r="H29" s="75">
        <f t="shared" si="5"/>
        <v>0</v>
      </c>
      <c r="I29" s="76">
        <f t="shared" si="5"/>
        <v>0</v>
      </c>
    </row>
    <row r="30" spans="1:9" ht="15.75" x14ac:dyDescent="0.25">
      <c r="A30" s="68"/>
      <c r="B30" s="55"/>
      <c r="C30" s="55"/>
      <c r="D30" s="55"/>
      <c r="E30" s="55"/>
      <c r="F30" s="55"/>
      <c r="G30" s="55"/>
      <c r="H30" s="55"/>
      <c r="I30" s="55"/>
    </row>
    <row r="31" spans="1:9" ht="15.75" x14ac:dyDescent="0.25">
      <c r="A31" s="128" t="s">
        <v>97</v>
      </c>
      <c r="B31" s="128"/>
      <c r="C31" s="128"/>
      <c r="D31" s="128"/>
      <c r="E31" s="128"/>
      <c r="F31" s="128"/>
      <c r="G31" s="128"/>
      <c r="H31" s="128"/>
      <c r="I31" s="128"/>
    </row>
    <row r="32" spans="1:9" ht="18" x14ac:dyDescent="0.25">
      <c r="A32" s="56"/>
      <c r="B32" s="57"/>
      <c r="C32" s="57"/>
      <c r="D32" s="57"/>
      <c r="E32" s="57"/>
      <c r="F32" s="57"/>
      <c r="G32" s="57"/>
      <c r="H32" s="58"/>
      <c r="I32" s="58"/>
    </row>
    <row r="33" spans="1:9" ht="25.5" x14ac:dyDescent="0.25">
      <c r="A33" s="59"/>
      <c r="B33" s="60"/>
      <c r="C33" s="60"/>
      <c r="D33" s="61"/>
      <c r="E33" s="62"/>
      <c r="F33" s="63" t="s">
        <v>105</v>
      </c>
      <c r="G33" s="63" t="s">
        <v>102</v>
      </c>
      <c r="H33" s="63" t="s">
        <v>106</v>
      </c>
      <c r="I33" s="3" t="s">
        <v>120</v>
      </c>
    </row>
    <row r="34" spans="1:9" x14ac:dyDescent="0.25">
      <c r="A34" s="122" t="s">
        <v>94</v>
      </c>
      <c r="B34" s="123"/>
      <c r="C34" s="123"/>
      <c r="D34" s="123"/>
      <c r="E34" s="124"/>
      <c r="F34" s="74">
        <v>5120.9799999999996</v>
      </c>
      <c r="G34" s="74">
        <f>F37</f>
        <v>7508.1299999999992</v>
      </c>
      <c r="H34" s="74">
        <f>G37</f>
        <v>2449.9999999999991</v>
      </c>
      <c r="I34" s="115">
        <v>3750.48</v>
      </c>
    </row>
    <row r="35" spans="1:9" ht="28.5" customHeight="1" x14ac:dyDescent="0.25">
      <c r="A35" s="122" t="s">
        <v>3</v>
      </c>
      <c r="B35" s="123"/>
      <c r="C35" s="123"/>
      <c r="D35" s="123"/>
      <c r="E35" s="124"/>
      <c r="F35" s="74">
        <v>1013.04</v>
      </c>
      <c r="G35" s="74">
        <v>5058.13</v>
      </c>
      <c r="H35" s="74">
        <v>2450</v>
      </c>
      <c r="I35" s="115">
        <v>3750.48</v>
      </c>
    </row>
    <row r="36" spans="1:9" x14ac:dyDescent="0.25">
      <c r="A36" s="122" t="s">
        <v>98</v>
      </c>
      <c r="B36" s="129"/>
      <c r="C36" s="129"/>
      <c r="D36" s="129"/>
      <c r="E36" s="130"/>
      <c r="F36" s="74">
        <v>3400.19</v>
      </c>
      <c r="G36" s="74">
        <v>0</v>
      </c>
      <c r="H36" s="74">
        <v>0</v>
      </c>
      <c r="I36" s="115">
        <v>0</v>
      </c>
    </row>
    <row r="37" spans="1:9" ht="15" customHeight="1" x14ac:dyDescent="0.25">
      <c r="A37" s="118" t="s">
        <v>95</v>
      </c>
      <c r="B37" s="119"/>
      <c r="C37" s="119"/>
      <c r="D37" s="119"/>
      <c r="E37" s="119"/>
      <c r="F37" s="77">
        <f>F34-F35+F36</f>
        <v>7508.1299999999992</v>
      </c>
      <c r="G37" s="77">
        <f t="shared" ref="G37:I37" si="6">G34-G35+G36</f>
        <v>2449.9999999999991</v>
      </c>
      <c r="H37" s="77">
        <f t="shared" si="6"/>
        <v>-9.0949470177292824E-13</v>
      </c>
      <c r="I37" s="78">
        <f t="shared" si="6"/>
        <v>0</v>
      </c>
    </row>
    <row r="38" spans="1:9" ht="17.25" customHeight="1" x14ac:dyDescent="0.25"/>
    <row r="39" spans="1:9" x14ac:dyDescent="0.25">
      <c r="A39" s="116"/>
      <c r="B39" s="117"/>
      <c r="C39" s="117"/>
      <c r="D39" s="117"/>
      <c r="E39" s="117"/>
      <c r="F39" s="117"/>
      <c r="G39" s="117"/>
      <c r="H39" s="117"/>
      <c r="I39" s="117"/>
    </row>
    <row r="40" spans="1:9" ht="9" customHeight="1" x14ac:dyDescent="0.25"/>
  </sheetData>
  <mergeCells count="24"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topLeftCell="A13" workbookViewId="0">
      <selection activeCell="H9" sqref="H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3" customWidth="1"/>
    <col min="5" max="8" width="22.7109375" customWidth="1"/>
    <col min="11" max="11" width="15.85546875" bestFit="1" customWidth="1"/>
  </cols>
  <sheetData>
    <row r="1" spans="1:8" ht="42" customHeight="1" x14ac:dyDescent="0.25">
      <c r="A1" s="120" t="s">
        <v>119</v>
      </c>
      <c r="B1" s="120"/>
      <c r="C1" s="120"/>
      <c r="D1" s="120"/>
      <c r="E1" s="120"/>
      <c r="F1" s="120"/>
      <c r="G1" s="120"/>
      <c r="H1" s="12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20" t="s">
        <v>22</v>
      </c>
      <c r="B3" s="120"/>
      <c r="C3" s="120"/>
      <c r="D3" s="120"/>
      <c r="E3" s="120"/>
      <c r="F3" s="120"/>
      <c r="G3" s="120"/>
      <c r="H3" s="133"/>
    </row>
    <row r="4" spans="1:8" ht="18" x14ac:dyDescent="0.25">
      <c r="A4" s="4"/>
      <c r="B4" s="4"/>
      <c r="C4" s="4"/>
      <c r="D4" s="4"/>
      <c r="E4" s="4"/>
      <c r="F4" s="4"/>
      <c r="G4" s="4"/>
      <c r="H4" s="5"/>
    </row>
    <row r="5" spans="1:8" ht="18" customHeight="1" x14ac:dyDescent="0.25">
      <c r="A5" s="120" t="s">
        <v>7</v>
      </c>
      <c r="B5" s="121"/>
      <c r="C5" s="121"/>
      <c r="D5" s="121"/>
      <c r="E5" s="121"/>
      <c r="F5" s="121"/>
      <c r="G5" s="121"/>
      <c r="H5" s="121"/>
    </row>
    <row r="6" spans="1:8" ht="18" x14ac:dyDescent="0.25">
      <c r="A6" s="4"/>
      <c r="B6" s="4"/>
      <c r="C6" s="4"/>
      <c r="D6" s="4"/>
      <c r="E6" s="4"/>
      <c r="F6" s="4"/>
      <c r="G6" s="4"/>
      <c r="H6" s="5"/>
    </row>
    <row r="7" spans="1:8" ht="15.75" x14ac:dyDescent="0.25">
      <c r="A7" s="120" t="s">
        <v>114</v>
      </c>
      <c r="B7" s="142"/>
      <c r="C7" s="142"/>
      <c r="D7" s="142"/>
      <c r="E7" s="142"/>
      <c r="F7" s="142"/>
      <c r="G7" s="142"/>
      <c r="H7" s="142"/>
    </row>
    <row r="8" spans="1:8" ht="18" x14ac:dyDescent="0.25">
      <c r="A8" s="4"/>
      <c r="B8" s="4"/>
      <c r="C8" s="4"/>
      <c r="D8" s="4"/>
      <c r="E8" s="4"/>
      <c r="F8" s="4"/>
      <c r="G8" s="4"/>
      <c r="H8" s="5"/>
    </row>
    <row r="9" spans="1:8" ht="38.25" x14ac:dyDescent="0.25">
      <c r="A9" s="14" t="s">
        <v>8</v>
      </c>
      <c r="B9" s="13" t="s">
        <v>9</v>
      </c>
      <c r="C9" s="13" t="s">
        <v>10</v>
      </c>
      <c r="D9" s="13" t="s">
        <v>6</v>
      </c>
      <c r="E9" s="13" t="s">
        <v>105</v>
      </c>
      <c r="F9" s="14" t="s">
        <v>102</v>
      </c>
      <c r="G9" s="14" t="s">
        <v>113</v>
      </c>
      <c r="H9" s="14" t="s">
        <v>120</v>
      </c>
    </row>
    <row r="10" spans="1:8" ht="26.1" customHeight="1" x14ac:dyDescent="0.25">
      <c r="A10" s="91">
        <v>6</v>
      </c>
      <c r="B10" s="91"/>
      <c r="C10" s="91"/>
      <c r="D10" s="91" t="s">
        <v>11</v>
      </c>
      <c r="E10" s="92">
        <f>SUM(E11+E12+E13+E14+E15)</f>
        <v>1039499.9</v>
      </c>
      <c r="F10" s="92">
        <f>SUM(F11+F12+F13+F14)</f>
        <v>1306630.2999999998</v>
      </c>
      <c r="G10" s="92">
        <f>SUM(G11+G12+G13+G14)</f>
        <v>1448578.14</v>
      </c>
      <c r="H10" s="92">
        <f>SUM(H11+H12+H13+H14)</f>
        <v>1587603.29</v>
      </c>
    </row>
    <row r="11" spans="1:8" ht="30.75" customHeight="1" x14ac:dyDescent="0.25">
      <c r="A11" s="8"/>
      <c r="B11" s="11">
        <v>63</v>
      </c>
      <c r="C11" s="11"/>
      <c r="D11" s="11" t="s">
        <v>30</v>
      </c>
      <c r="E11" s="51">
        <v>955748.47</v>
      </c>
      <c r="F11" s="51">
        <v>1230202.1599999999</v>
      </c>
      <c r="G11" s="51">
        <v>1372150</v>
      </c>
      <c r="H11" s="51">
        <v>1501272.01</v>
      </c>
    </row>
    <row r="12" spans="1:8" ht="39.75" customHeight="1" x14ac:dyDescent="0.25">
      <c r="A12" s="9"/>
      <c r="B12" s="9">
        <v>65</v>
      </c>
      <c r="C12" s="10"/>
      <c r="D12" s="29" t="s">
        <v>35</v>
      </c>
      <c r="E12" s="51">
        <v>238.89</v>
      </c>
      <c r="F12" s="54">
        <v>1500</v>
      </c>
      <c r="G12" s="54">
        <v>1500</v>
      </c>
      <c r="H12" s="54">
        <v>1500</v>
      </c>
    </row>
    <row r="13" spans="1:8" ht="30.75" customHeight="1" x14ac:dyDescent="0.25">
      <c r="A13" s="9"/>
      <c r="B13" s="9">
        <v>66</v>
      </c>
      <c r="C13" s="10"/>
      <c r="D13" s="29" t="s">
        <v>37</v>
      </c>
      <c r="E13" s="51">
        <v>8003</v>
      </c>
      <c r="F13" s="54">
        <v>4000</v>
      </c>
      <c r="G13" s="54">
        <v>4000</v>
      </c>
      <c r="H13" s="54">
        <v>6000</v>
      </c>
    </row>
    <row r="14" spans="1:8" ht="30" customHeight="1" x14ac:dyDescent="0.25">
      <c r="A14" s="9"/>
      <c r="B14" s="9">
        <v>67</v>
      </c>
      <c r="C14" s="10"/>
      <c r="D14" s="11" t="s">
        <v>31</v>
      </c>
      <c r="E14" s="51">
        <v>75009.539999999994</v>
      </c>
      <c r="F14" s="54">
        <v>70928.14</v>
      </c>
      <c r="G14" s="54">
        <v>70928.14</v>
      </c>
      <c r="H14" s="54">
        <v>78831.28</v>
      </c>
    </row>
    <row r="15" spans="1:8" ht="30" customHeight="1" x14ac:dyDescent="0.25">
      <c r="A15" s="9"/>
      <c r="B15" s="9">
        <v>68</v>
      </c>
      <c r="C15" s="10"/>
      <c r="D15" s="11" t="s">
        <v>118</v>
      </c>
      <c r="E15" s="51">
        <v>500</v>
      </c>
      <c r="F15" s="51">
        <v>0</v>
      </c>
      <c r="G15" s="51">
        <v>0</v>
      </c>
      <c r="H15" s="51">
        <v>0</v>
      </c>
    </row>
    <row r="16" spans="1:8" s="48" customFormat="1" ht="26.1" customHeight="1" x14ac:dyDescent="0.25">
      <c r="A16" s="93">
        <v>7</v>
      </c>
      <c r="B16" s="94"/>
      <c r="C16" s="94"/>
      <c r="D16" s="95" t="s">
        <v>13</v>
      </c>
      <c r="E16" s="92">
        <f>SUM(E17)</f>
        <v>0</v>
      </c>
      <c r="F16" s="92">
        <f t="shared" ref="F16:H16" si="0">SUM(F17)</f>
        <v>0</v>
      </c>
      <c r="G16" s="92">
        <f t="shared" si="0"/>
        <v>0</v>
      </c>
      <c r="H16" s="92">
        <f t="shared" si="0"/>
        <v>0</v>
      </c>
    </row>
    <row r="17" spans="1:12" ht="27" customHeight="1" x14ac:dyDescent="0.25">
      <c r="A17" s="11"/>
      <c r="B17" s="11">
        <v>72</v>
      </c>
      <c r="C17" s="11"/>
      <c r="D17" s="19" t="s">
        <v>29</v>
      </c>
      <c r="E17" s="51">
        <v>0</v>
      </c>
      <c r="F17" s="54">
        <v>0</v>
      </c>
      <c r="G17" s="54">
        <v>0</v>
      </c>
      <c r="H17" s="54">
        <v>0</v>
      </c>
      <c r="K17" s="28"/>
      <c r="L17" s="28"/>
    </row>
    <row r="18" spans="1:12" s="48" customFormat="1" ht="26.1" customHeight="1" x14ac:dyDescent="0.25">
      <c r="A18" s="139" t="s">
        <v>103</v>
      </c>
      <c r="B18" s="140"/>
      <c r="C18" s="140"/>
      <c r="D18" s="141"/>
      <c r="E18" s="96">
        <f>SUM(E11+E12+E13+E14+E16+E15)</f>
        <v>1039499.9</v>
      </c>
      <c r="F18" s="96">
        <f>SUM(F16+F10)</f>
        <v>1306630.2999999998</v>
      </c>
      <c r="G18" s="96">
        <f>SUM(G11+G12+G13+G14+G16)</f>
        <v>1448578.14</v>
      </c>
      <c r="H18" s="96">
        <f>SUM(H11+H12+H13+H14+H16)</f>
        <v>1587603.29</v>
      </c>
      <c r="K18" s="87"/>
      <c r="L18" s="87"/>
    </row>
    <row r="19" spans="1:12" x14ac:dyDescent="0.25">
      <c r="A19" s="41"/>
      <c r="B19" s="41"/>
      <c r="C19" s="41"/>
      <c r="D19" s="41"/>
      <c r="E19" s="41"/>
      <c r="F19" s="41"/>
      <c r="G19" s="41"/>
      <c r="H19" s="41"/>
      <c r="K19" s="28"/>
      <c r="L19" s="28"/>
    </row>
    <row r="20" spans="1:12" x14ac:dyDescent="0.25">
      <c r="A20" s="41"/>
      <c r="B20" s="41"/>
      <c r="C20" s="41"/>
      <c r="D20" s="41"/>
      <c r="E20" s="41"/>
      <c r="F20" s="41"/>
      <c r="G20" s="41"/>
      <c r="H20" s="41"/>
      <c r="K20" s="28"/>
      <c r="L20" s="28"/>
    </row>
    <row r="21" spans="1:12" ht="15.75" x14ac:dyDescent="0.25">
      <c r="A21" s="120" t="s">
        <v>115</v>
      </c>
      <c r="B21" s="142"/>
      <c r="C21" s="142"/>
      <c r="D21" s="142"/>
      <c r="E21" s="142"/>
      <c r="F21" s="142"/>
      <c r="G21" s="142"/>
      <c r="H21" s="142"/>
      <c r="K21" s="28"/>
      <c r="L21" s="28"/>
    </row>
    <row r="22" spans="1:12" ht="15.75" customHeight="1" x14ac:dyDescent="0.25">
      <c r="A22" s="4"/>
      <c r="B22" s="4"/>
      <c r="C22" s="4"/>
      <c r="D22" s="4"/>
      <c r="E22" s="4"/>
      <c r="F22" s="4"/>
      <c r="G22" s="4"/>
      <c r="H22" s="5"/>
      <c r="K22" s="28"/>
      <c r="L22" s="28"/>
    </row>
    <row r="23" spans="1:12" ht="31.5" customHeight="1" x14ac:dyDescent="0.25">
      <c r="A23" s="14" t="s">
        <v>8</v>
      </c>
      <c r="B23" s="13" t="s">
        <v>9</v>
      </c>
      <c r="C23" s="13" t="s">
        <v>10</v>
      </c>
      <c r="D23" s="13" t="s">
        <v>14</v>
      </c>
      <c r="E23" s="13" t="s">
        <v>105</v>
      </c>
      <c r="F23" s="14" t="s">
        <v>102</v>
      </c>
      <c r="G23" s="14" t="s">
        <v>113</v>
      </c>
      <c r="H23" s="14" t="s">
        <v>120</v>
      </c>
      <c r="K23" s="28"/>
      <c r="L23" s="28"/>
    </row>
    <row r="24" spans="1:12" ht="26.1" customHeight="1" x14ac:dyDescent="0.25">
      <c r="A24" s="91">
        <v>3</v>
      </c>
      <c r="B24" s="91"/>
      <c r="C24" s="91"/>
      <c r="D24" s="91" t="s">
        <v>15</v>
      </c>
      <c r="E24" s="92">
        <f>SUM(E25+E26+E27+E29)</f>
        <v>1032551.47</v>
      </c>
      <c r="F24" s="92">
        <f>SUM(F25+F26+F27+F29)</f>
        <v>1311276.27</v>
      </c>
      <c r="G24" s="92">
        <f>SUM(G25+G26+G27)</f>
        <v>1448678.14</v>
      </c>
      <c r="H24" s="92">
        <f>SUM(H25+H26+H27+H28+H29)</f>
        <v>1589353.77</v>
      </c>
      <c r="K24" s="28"/>
      <c r="L24" s="28"/>
    </row>
    <row r="25" spans="1:12" x14ac:dyDescent="0.25">
      <c r="A25" s="8"/>
      <c r="B25" s="11">
        <v>31</v>
      </c>
      <c r="C25" s="11"/>
      <c r="D25" s="11" t="s">
        <v>16</v>
      </c>
      <c r="E25" s="51">
        <v>951096.5</v>
      </c>
      <c r="F25" s="51">
        <v>1222500</v>
      </c>
      <c r="G25" s="51">
        <v>1364000</v>
      </c>
      <c r="H25" s="51">
        <v>1490172.01</v>
      </c>
      <c r="K25" s="28"/>
      <c r="L25" s="28"/>
    </row>
    <row r="26" spans="1:12" x14ac:dyDescent="0.25">
      <c r="A26" s="9"/>
      <c r="B26" s="9">
        <v>32</v>
      </c>
      <c r="C26" s="10"/>
      <c r="D26" s="9" t="s">
        <v>25</v>
      </c>
      <c r="E26" s="51">
        <v>78483.289999999994</v>
      </c>
      <c r="F26" s="51">
        <v>88763.04</v>
      </c>
      <c r="G26" s="51">
        <v>84614.91</v>
      </c>
      <c r="H26" s="51">
        <v>97616.76</v>
      </c>
      <c r="K26" s="28"/>
      <c r="L26" s="28"/>
    </row>
    <row r="27" spans="1:12" x14ac:dyDescent="0.25">
      <c r="A27" s="9"/>
      <c r="B27" s="9">
        <v>34</v>
      </c>
      <c r="C27" s="10"/>
      <c r="D27" s="9" t="s">
        <v>40</v>
      </c>
      <c r="E27" s="51">
        <v>35.08</v>
      </c>
      <c r="F27" s="51">
        <v>13.23</v>
      </c>
      <c r="G27" s="51">
        <v>63.23</v>
      </c>
      <c r="H27" s="51">
        <v>65</v>
      </c>
      <c r="K27" s="28"/>
      <c r="L27" s="28"/>
    </row>
    <row r="28" spans="1:12" x14ac:dyDescent="0.25">
      <c r="A28" s="9"/>
      <c r="B28" s="9">
        <v>37</v>
      </c>
      <c r="C28" s="10"/>
      <c r="D28" s="9" t="s">
        <v>121</v>
      </c>
      <c r="E28" s="51"/>
      <c r="F28" s="51"/>
      <c r="G28" s="51"/>
      <c r="H28" s="51">
        <v>1500</v>
      </c>
      <c r="K28" s="28"/>
      <c r="L28" s="28"/>
    </row>
    <row r="29" spans="1:12" x14ac:dyDescent="0.25">
      <c r="A29" s="9"/>
      <c r="B29" s="9">
        <v>38</v>
      </c>
      <c r="C29" s="10"/>
      <c r="D29" s="9" t="s">
        <v>99</v>
      </c>
      <c r="E29" s="51">
        <v>2936.6</v>
      </c>
      <c r="F29" s="51">
        <v>0</v>
      </c>
      <c r="G29" s="51">
        <v>0</v>
      </c>
      <c r="H29" s="51">
        <v>0</v>
      </c>
      <c r="K29" s="28"/>
      <c r="L29" s="28"/>
    </row>
    <row r="30" spans="1:12" ht="26.1" customHeight="1" x14ac:dyDescent="0.25">
      <c r="A30" s="93">
        <v>4</v>
      </c>
      <c r="B30" s="94"/>
      <c r="C30" s="94"/>
      <c r="D30" s="95" t="s">
        <v>17</v>
      </c>
      <c r="E30" s="92">
        <f>SUM(E31)</f>
        <v>3548.24</v>
      </c>
      <c r="F30" s="92">
        <f t="shared" ref="F30:H30" si="1">SUM(F31)</f>
        <v>2862.16</v>
      </c>
      <c r="G30" s="92">
        <f t="shared" si="1"/>
        <v>2350</v>
      </c>
      <c r="H30" s="92">
        <f t="shared" si="1"/>
        <v>2000</v>
      </c>
      <c r="K30" s="28"/>
      <c r="L30" s="28"/>
    </row>
    <row r="31" spans="1:12" ht="30.75" customHeight="1" x14ac:dyDescent="0.25">
      <c r="A31" s="30"/>
      <c r="B31" s="31">
        <v>42</v>
      </c>
      <c r="C31" s="30"/>
      <c r="D31" s="32" t="s">
        <v>32</v>
      </c>
      <c r="E31" s="69">
        <v>3548.24</v>
      </c>
      <c r="F31" s="69">
        <v>2862.16</v>
      </c>
      <c r="G31" s="69">
        <v>2350</v>
      </c>
      <c r="H31" s="69">
        <v>2000</v>
      </c>
      <c r="K31" s="28"/>
      <c r="L31" s="28"/>
    </row>
    <row r="32" spans="1:12" ht="26.1" customHeight="1" x14ac:dyDescent="0.25">
      <c r="A32" s="139" t="s">
        <v>20</v>
      </c>
      <c r="B32" s="140"/>
      <c r="C32" s="140"/>
      <c r="D32" s="141"/>
      <c r="E32" s="96">
        <f>SUM(E30+E24)</f>
        <v>1036099.71</v>
      </c>
      <c r="F32" s="96">
        <f>SUM(F30+F24)</f>
        <v>1314138.43</v>
      </c>
      <c r="G32" s="96">
        <f>SUM(G30+G24)</f>
        <v>1451028.14</v>
      </c>
      <c r="H32" s="96">
        <f>SUM(H30+H24)</f>
        <v>1591353.77</v>
      </c>
    </row>
    <row r="33" ht="45" customHeight="1" x14ac:dyDescent="0.25"/>
    <row r="36" ht="45.75" customHeight="1" x14ac:dyDescent="0.25"/>
    <row r="40" ht="23.25" customHeight="1" x14ac:dyDescent="0.25"/>
  </sheetData>
  <mergeCells count="7">
    <mergeCell ref="A32:D32"/>
    <mergeCell ref="A7:H7"/>
    <mergeCell ref="A21:H21"/>
    <mergeCell ref="A1:H1"/>
    <mergeCell ref="A3:H3"/>
    <mergeCell ref="A5:H5"/>
    <mergeCell ref="A18:D18"/>
  </mergeCells>
  <pageMargins left="0.7" right="0.7" top="0.75" bottom="0.75" header="0.3" footer="0.3"/>
  <pageSetup paperSize="9" scale="6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48BD-2950-4CB1-A0AF-2661EE02D787}">
  <sheetPr>
    <pageSetUpPr fitToPage="1"/>
  </sheetPr>
  <dimension ref="A1:E40"/>
  <sheetViews>
    <sheetView topLeftCell="A4" workbookViewId="0">
      <selection sqref="A1:E1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20" t="s">
        <v>119</v>
      </c>
      <c r="B1" s="120"/>
      <c r="C1" s="120"/>
      <c r="D1" s="120"/>
      <c r="E1" s="120"/>
    </row>
    <row r="2" spans="1:5" ht="18" customHeight="1" x14ac:dyDescent="0.25">
      <c r="A2" s="18"/>
      <c r="B2" s="18"/>
      <c r="C2" s="18"/>
      <c r="D2" s="18"/>
      <c r="E2" s="18"/>
    </row>
    <row r="3" spans="1:5" ht="15.75" customHeight="1" x14ac:dyDescent="0.25">
      <c r="A3" s="120" t="s">
        <v>22</v>
      </c>
      <c r="B3" s="120"/>
      <c r="C3" s="120"/>
      <c r="D3" s="120"/>
      <c r="E3" s="120"/>
    </row>
    <row r="4" spans="1:5" ht="18" x14ac:dyDescent="0.25">
      <c r="B4" s="18"/>
      <c r="C4" s="18"/>
      <c r="D4" s="18"/>
      <c r="E4" s="5"/>
    </row>
    <row r="5" spans="1:5" ht="18" customHeight="1" x14ac:dyDescent="0.25">
      <c r="A5" s="120" t="s">
        <v>7</v>
      </c>
      <c r="B5" s="120"/>
      <c r="C5" s="120"/>
      <c r="D5" s="120"/>
      <c r="E5" s="120"/>
    </row>
    <row r="6" spans="1:5" ht="18" x14ac:dyDescent="0.25">
      <c r="A6" s="18"/>
      <c r="B6" s="18"/>
      <c r="C6" s="18"/>
      <c r="D6" s="18"/>
      <c r="E6" s="5"/>
    </row>
    <row r="7" spans="1:5" ht="15.75" customHeight="1" x14ac:dyDescent="0.25">
      <c r="A7" s="120" t="s">
        <v>74</v>
      </c>
      <c r="B7" s="120"/>
      <c r="C7" s="120"/>
      <c r="D7" s="120"/>
      <c r="E7" s="120"/>
    </row>
    <row r="8" spans="1:5" ht="18" x14ac:dyDescent="0.25">
      <c r="A8" s="18"/>
      <c r="B8" s="18"/>
      <c r="C8" s="18"/>
      <c r="D8" s="18"/>
      <c r="E8" s="5"/>
    </row>
    <row r="9" spans="1:5" ht="25.5" x14ac:dyDescent="0.25">
      <c r="A9" s="14" t="s">
        <v>75</v>
      </c>
      <c r="B9" s="13" t="s">
        <v>105</v>
      </c>
      <c r="C9" s="14" t="s">
        <v>102</v>
      </c>
      <c r="D9" s="14" t="s">
        <v>113</v>
      </c>
      <c r="E9" s="14" t="s">
        <v>120</v>
      </c>
    </row>
    <row r="10" spans="1:5" ht="26.1" customHeight="1" x14ac:dyDescent="0.25">
      <c r="A10" s="97" t="s">
        <v>0</v>
      </c>
      <c r="B10" s="98">
        <f>SUM(B12+B16+B17+B19+B21+B13)</f>
        <v>1039499.9</v>
      </c>
      <c r="C10" s="98">
        <f t="shared" ref="C10:E10" si="0">SUM(C12+C16+C17+C19+C21+C13)</f>
        <v>1306630.2999999998</v>
      </c>
      <c r="D10" s="98">
        <f t="shared" si="0"/>
        <v>1448578.14</v>
      </c>
      <c r="E10" s="98">
        <f t="shared" si="0"/>
        <v>1587603.29</v>
      </c>
    </row>
    <row r="11" spans="1:5" ht="26.1" customHeight="1" x14ac:dyDescent="0.25">
      <c r="A11" s="95" t="s">
        <v>76</v>
      </c>
      <c r="B11" s="99">
        <f>SUM(B12)</f>
        <v>4343.46</v>
      </c>
      <c r="C11" s="99">
        <f t="shared" ref="C11:E11" si="1">SUM(C12)</f>
        <v>0</v>
      </c>
      <c r="D11" s="99">
        <f t="shared" si="1"/>
        <v>0</v>
      </c>
      <c r="E11" s="99">
        <f t="shared" si="1"/>
        <v>0</v>
      </c>
    </row>
    <row r="12" spans="1:5" x14ac:dyDescent="0.25">
      <c r="A12" s="10" t="s">
        <v>77</v>
      </c>
      <c r="B12" s="54">
        <v>4343.46</v>
      </c>
      <c r="C12" s="54">
        <v>0</v>
      </c>
      <c r="D12" s="54">
        <v>0</v>
      </c>
      <c r="E12" s="54">
        <v>0</v>
      </c>
    </row>
    <row r="13" spans="1:5" ht="27" customHeight="1" x14ac:dyDescent="0.25">
      <c r="A13" s="100" t="s">
        <v>116</v>
      </c>
      <c r="B13" s="92">
        <v>500</v>
      </c>
      <c r="C13" s="92">
        <v>0</v>
      </c>
      <c r="D13" s="92">
        <v>0</v>
      </c>
      <c r="E13" s="92">
        <v>0</v>
      </c>
    </row>
    <row r="14" spans="1:5" x14ac:dyDescent="0.25">
      <c r="A14" s="10" t="s">
        <v>117</v>
      </c>
      <c r="B14" s="51">
        <v>500</v>
      </c>
      <c r="C14" s="51">
        <v>0</v>
      </c>
      <c r="D14" s="51">
        <v>0</v>
      </c>
      <c r="E14" s="51">
        <v>0</v>
      </c>
    </row>
    <row r="15" spans="1:5" ht="26.1" customHeight="1" x14ac:dyDescent="0.25">
      <c r="A15" s="91" t="s">
        <v>78</v>
      </c>
      <c r="B15" s="92">
        <f>SUM(B16:B17)</f>
        <v>70904.97</v>
      </c>
      <c r="C15" s="92">
        <f>SUM(C16:C17)</f>
        <v>72428.14</v>
      </c>
      <c r="D15" s="92">
        <f>SUM(D16:D17)</f>
        <v>72428.14</v>
      </c>
      <c r="E15" s="92">
        <f>SUM(E16:E17)</f>
        <v>80331.28</v>
      </c>
    </row>
    <row r="16" spans="1:5" ht="38.25" x14ac:dyDescent="0.25">
      <c r="A16" s="8" t="s">
        <v>86</v>
      </c>
      <c r="B16" s="51">
        <v>238.89</v>
      </c>
      <c r="C16" s="54">
        <v>1500</v>
      </c>
      <c r="D16" s="54">
        <v>1500</v>
      </c>
      <c r="E16" s="54">
        <v>1500</v>
      </c>
    </row>
    <row r="17" spans="1:5" ht="25.5" x14ac:dyDescent="0.25">
      <c r="A17" s="12" t="s">
        <v>84</v>
      </c>
      <c r="B17" s="51">
        <v>70666.080000000002</v>
      </c>
      <c r="C17" s="54">
        <v>70928.14</v>
      </c>
      <c r="D17" s="54">
        <v>70928.14</v>
      </c>
      <c r="E17" s="54">
        <v>78831.28</v>
      </c>
    </row>
    <row r="18" spans="1:5" ht="26.1" customHeight="1" x14ac:dyDescent="0.25">
      <c r="A18" s="101" t="s">
        <v>79</v>
      </c>
      <c r="B18" s="92">
        <f>SUM(B19:B19)</f>
        <v>955748.47</v>
      </c>
      <c r="C18" s="92">
        <f>SUM(C19:C19)</f>
        <v>1230202.1599999999</v>
      </c>
      <c r="D18" s="92">
        <f>SUM(D19:D19)</f>
        <v>1372150</v>
      </c>
      <c r="E18" s="92">
        <f>SUM(E19:E19)</f>
        <v>1501272.01</v>
      </c>
    </row>
    <row r="19" spans="1:5" ht="25.5" x14ac:dyDescent="0.25">
      <c r="A19" s="12" t="s">
        <v>81</v>
      </c>
      <c r="B19" s="51">
        <v>955748.47</v>
      </c>
      <c r="C19" s="54">
        <v>1230202.1599999999</v>
      </c>
      <c r="D19" s="51">
        <v>1372150</v>
      </c>
      <c r="E19" s="51">
        <v>1501272.01</v>
      </c>
    </row>
    <row r="20" spans="1:5" ht="26.1" customHeight="1" x14ac:dyDescent="0.25">
      <c r="A20" s="101" t="s">
        <v>82</v>
      </c>
      <c r="B20" s="92">
        <f>SUM(B21)</f>
        <v>8003</v>
      </c>
      <c r="C20" s="92">
        <f t="shared" ref="C20:E20" si="2">SUM(C21)</f>
        <v>4000</v>
      </c>
      <c r="D20" s="92">
        <f t="shared" si="2"/>
        <v>4000</v>
      </c>
      <c r="E20" s="92">
        <f t="shared" si="2"/>
        <v>6000</v>
      </c>
    </row>
    <row r="21" spans="1:5" ht="25.5" x14ac:dyDescent="0.25">
      <c r="A21" s="12" t="s">
        <v>83</v>
      </c>
      <c r="B21" s="51">
        <v>8003</v>
      </c>
      <c r="C21" s="54">
        <v>4000</v>
      </c>
      <c r="D21" s="54">
        <v>4000</v>
      </c>
      <c r="E21" s="54">
        <v>6000</v>
      </c>
    </row>
    <row r="22" spans="1:5" x14ac:dyDescent="0.25">
      <c r="B22" s="70"/>
      <c r="C22" s="70"/>
      <c r="D22" s="70"/>
      <c r="E22" s="70"/>
    </row>
    <row r="24" spans="1:5" ht="15.75" customHeight="1" x14ac:dyDescent="0.25">
      <c r="A24" s="120" t="s">
        <v>80</v>
      </c>
      <c r="B24" s="120"/>
      <c r="C24" s="120"/>
      <c r="D24" s="120"/>
      <c r="E24" s="120"/>
    </row>
    <row r="25" spans="1:5" ht="18" x14ac:dyDescent="0.25">
      <c r="A25" s="18"/>
      <c r="B25" s="18"/>
      <c r="C25" s="18"/>
      <c r="D25" s="18"/>
      <c r="E25" s="5"/>
    </row>
    <row r="26" spans="1:5" ht="25.5" x14ac:dyDescent="0.25">
      <c r="A26" s="14" t="s">
        <v>75</v>
      </c>
      <c r="B26" s="13" t="s">
        <v>105</v>
      </c>
      <c r="C26" s="14" t="s">
        <v>102</v>
      </c>
      <c r="D26" s="14" t="s">
        <v>113</v>
      </c>
      <c r="E26" s="14" t="s">
        <v>120</v>
      </c>
    </row>
    <row r="27" spans="1:5" ht="26.1" customHeight="1" x14ac:dyDescent="0.25">
      <c r="A27" s="97" t="s">
        <v>1</v>
      </c>
      <c r="B27" s="98">
        <f>SUM(B29+B33+B34+B35+B37+B39+B31)</f>
        <v>1036099.7100000001</v>
      </c>
      <c r="C27" s="98">
        <f t="shared" ref="C27:E27" si="3">SUM(C29+C33+C34+C35+C37+C39)</f>
        <v>1314138.43</v>
      </c>
      <c r="D27" s="98">
        <f t="shared" si="3"/>
        <v>1451028.14</v>
      </c>
      <c r="E27" s="98">
        <f t="shared" si="3"/>
        <v>1591353.77</v>
      </c>
    </row>
    <row r="28" spans="1:5" ht="26.1" customHeight="1" x14ac:dyDescent="0.25">
      <c r="A28" s="95" t="s">
        <v>76</v>
      </c>
      <c r="B28" s="92">
        <f>SUM(B29)</f>
        <v>4343.46</v>
      </c>
      <c r="C28" s="92">
        <v>0</v>
      </c>
      <c r="D28" s="92">
        <v>0</v>
      </c>
      <c r="E28" s="92">
        <v>0</v>
      </c>
    </row>
    <row r="29" spans="1:5" x14ac:dyDescent="0.25">
      <c r="A29" s="10" t="s">
        <v>77</v>
      </c>
      <c r="B29" s="51">
        <v>4343.46</v>
      </c>
      <c r="C29" s="54">
        <v>0</v>
      </c>
      <c r="D29" s="54">
        <v>0</v>
      </c>
      <c r="E29" s="54">
        <v>0</v>
      </c>
    </row>
    <row r="30" spans="1:5" x14ac:dyDescent="0.25">
      <c r="A30" s="100" t="s">
        <v>116</v>
      </c>
      <c r="B30" s="92">
        <v>500</v>
      </c>
      <c r="C30" s="92">
        <v>0</v>
      </c>
      <c r="D30" s="92">
        <v>0</v>
      </c>
      <c r="E30" s="92">
        <v>0</v>
      </c>
    </row>
    <row r="31" spans="1:5" x14ac:dyDescent="0.25">
      <c r="A31" s="10" t="s">
        <v>117</v>
      </c>
      <c r="B31" s="51">
        <v>500</v>
      </c>
      <c r="C31" s="51">
        <v>0</v>
      </c>
      <c r="D31" s="51">
        <v>0</v>
      </c>
      <c r="E31" s="51">
        <v>0</v>
      </c>
    </row>
    <row r="32" spans="1:5" ht="26.1" customHeight="1" x14ac:dyDescent="0.25">
      <c r="A32" s="91" t="s">
        <v>78</v>
      </c>
      <c r="B32" s="92">
        <f>SUM(B33:B35)</f>
        <v>71662.960000000006</v>
      </c>
      <c r="C32" s="92">
        <f t="shared" ref="C32:E32" si="4">SUM(C33:C35)</f>
        <v>79936.27</v>
      </c>
      <c r="D32" s="92">
        <f t="shared" si="4"/>
        <v>74878.14</v>
      </c>
      <c r="E32" s="92">
        <f t="shared" si="4"/>
        <v>84081.76</v>
      </c>
    </row>
    <row r="33" spans="1:5" ht="38.25" x14ac:dyDescent="0.25">
      <c r="A33" s="8" t="s">
        <v>86</v>
      </c>
      <c r="B33" s="51">
        <v>238.89</v>
      </c>
      <c r="C33" s="54">
        <v>1500</v>
      </c>
      <c r="D33" s="54">
        <v>1500</v>
      </c>
      <c r="E33" s="54">
        <v>1500</v>
      </c>
    </row>
    <row r="34" spans="1:5" ht="25.5" x14ac:dyDescent="0.25">
      <c r="A34" s="12" t="s">
        <v>85</v>
      </c>
      <c r="B34" s="51">
        <v>757.99</v>
      </c>
      <c r="C34" s="54">
        <v>7508.13</v>
      </c>
      <c r="D34" s="54">
        <v>2450</v>
      </c>
      <c r="E34" s="54">
        <v>3750.48</v>
      </c>
    </row>
    <row r="35" spans="1:5" ht="25.5" x14ac:dyDescent="0.25">
      <c r="A35" s="12" t="s">
        <v>84</v>
      </c>
      <c r="B35" s="51">
        <v>70666.080000000002</v>
      </c>
      <c r="C35" s="54">
        <v>70928.14</v>
      </c>
      <c r="D35" s="54">
        <v>70928.14</v>
      </c>
      <c r="E35" s="54">
        <v>78831.28</v>
      </c>
    </row>
    <row r="36" spans="1:5" ht="26.1" customHeight="1" x14ac:dyDescent="0.25">
      <c r="A36" s="101" t="s">
        <v>79</v>
      </c>
      <c r="B36" s="92">
        <f>SUM(B37:B37)</f>
        <v>955360.29</v>
      </c>
      <c r="C36" s="92">
        <f>SUM(C37:C37)</f>
        <v>1230202.1599999999</v>
      </c>
      <c r="D36" s="92">
        <f>SUM(D37:D37)</f>
        <v>1372150</v>
      </c>
      <c r="E36" s="92">
        <f>SUM(E37:E37)</f>
        <v>1501272.01</v>
      </c>
    </row>
    <row r="37" spans="1:5" ht="25.5" x14ac:dyDescent="0.25">
      <c r="A37" s="12" t="s">
        <v>81</v>
      </c>
      <c r="B37" s="51">
        <v>955360.29</v>
      </c>
      <c r="C37" s="54">
        <v>1230202.1599999999</v>
      </c>
      <c r="D37" s="51">
        <v>1372150</v>
      </c>
      <c r="E37" s="51">
        <v>1501272.01</v>
      </c>
    </row>
    <row r="38" spans="1:5" ht="26.1" customHeight="1" x14ac:dyDescent="0.25">
      <c r="A38" s="101" t="s">
        <v>82</v>
      </c>
      <c r="B38" s="92">
        <v>0</v>
      </c>
      <c r="C38" s="92">
        <v>3000</v>
      </c>
      <c r="D38" s="92">
        <v>0</v>
      </c>
      <c r="E38" s="92">
        <v>0</v>
      </c>
    </row>
    <row r="39" spans="1:5" ht="25.5" x14ac:dyDescent="0.25">
      <c r="A39" s="12" t="s">
        <v>83</v>
      </c>
      <c r="B39" s="51">
        <v>4233</v>
      </c>
      <c r="C39" s="54">
        <v>4000</v>
      </c>
      <c r="D39" s="54">
        <v>4000</v>
      </c>
      <c r="E39" s="54">
        <v>6000</v>
      </c>
    </row>
    <row r="40" spans="1:5" x14ac:dyDescent="0.25">
      <c r="B40" s="64"/>
      <c r="C40" s="64"/>
      <c r="D40" s="64"/>
      <c r="E40" s="64"/>
    </row>
  </sheetData>
  <mergeCells count="5">
    <mergeCell ref="A1:E1"/>
    <mergeCell ref="A3:E3"/>
    <mergeCell ref="A5:E5"/>
    <mergeCell ref="A7:E7"/>
    <mergeCell ref="A24:E24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2"/>
  <sheetViews>
    <sheetView workbookViewId="0">
      <selection sqref="A1:E1"/>
    </sheetView>
  </sheetViews>
  <sheetFormatPr defaultRowHeight="15" x14ac:dyDescent="0.25"/>
  <cols>
    <col min="1" max="1" width="35.7109375" customWidth="1"/>
    <col min="2" max="5" width="22.7109375" customWidth="1"/>
  </cols>
  <sheetData>
    <row r="1" spans="1:5" ht="42" customHeight="1" x14ac:dyDescent="0.25">
      <c r="A1" s="120" t="s">
        <v>119</v>
      </c>
      <c r="B1" s="120"/>
      <c r="C1" s="120"/>
      <c r="D1" s="120"/>
      <c r="E1" s="120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120" t="s">
        <v>22</v>
      </c>
      <c r="B3" s="120"/>
      <c r="C3" s="120"/>
      <c r="D3" s="120"/>
      <c r="E3" s="133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120" t="s">
        <v>7</v>
      </c>
      <c r="B5" s="121"/>
      <c r="C5" s="121"/>
      <c r="D5" s="121"/>
      <c r="E5" s="121"/>
    </row>
    <row r="6" spans="1:5" ht="18" x14ac:dyDescent="0.25">
      <c r="A6" s="4"/>
      <c r="B6" s="4"/>
      <c r="C6" s="4"/>
      <c r="D6" s="4"/>
      <c r="E6" s="5"/>
    </row>
    <row r="7" spans="1:5" ht="15.75" x14ac:dyDescent="0.25">
      <c r="A7" s="120" t="s">
        <v>18</v>
      </c>
      <c r="B7" s="142"/>
      <c r="C7" s="142"/>
      <c r="D7" s="142"/>
      <c r="E7" s="142"/>
    </row>
    <row r="8" spans="1:5" ht="18" x14ac:dyDescent="0.25">
      <c r="A8" s="4"/>
      <c r="B8" s="4"/>
      <c r="C8" s="4"/>
      <c r="D8" s="4"/>
      <c r="E8" s="5"/>
    </row>
    <row r="9" spans="1:5" ht="38.25" x14ac:dyDescent="0.25">
      <c r="A9" s="14" t="s">
        <v>19</v>
      </c>
      <c r="B9" s="13" t="s">
        <v>105</v>
      </c>
      <c r="C9" s="14" t="s">
        <v>102</v>
      </c>
      <c r="D9" s="14" t="s">
        <v>112</v>
      </c>
      <c r="E9" s="14" t="s">
        <v>120</v>
      </c>
    </row>
    <row r="10" spans="1:5" ht="26.1" customHeight="1" x14ac:dyDescent="0.25">
      <c r="A10" s="102" t="s">
        <v>20</v>
      </c>
      <c r="B10" s="103">
        <f>SUM(B12)</f>
        <v>1036099.71</v>
      </c>
      <c r="C10" s="103">
        <f t="shared" ref="C10:E10" si="0">SUM(C12)</f>
        <v>1314138.43</v>
      </c>
      <c r="D10" s="103">
        <f t="shared" si="0"/>
        <v>1451028.14</v>
      </c>
      <c r="E10" s="103">
        <f t="shared" si="0"/>
        <v>1591353.77</v>
      </c>
    </row>
    <row r="11" spans="1:5" ht="26.1" customHeight="1" x14ac:dyDescent="0.25">
      <c r="A11" s="91" t="s">
        <v>42</v>
      </c>
      <c r="B11" s="92">
        <f>SUM(B12)</f>
        <v>1036099.71</v>
      </c>
      <c r="C11" s="92">
        <f t="shared" ref="C11:E11" si="1">SUM(C12)</f>
        <v>1314138.43</v>
      </c>
      <c r="D11" s="92">
        <f t="shared" si="1"/>
        <v>1451028.14</v>
      </c>
      <c r="E11" s="92">
        <f t="shared" si="1"/>
        <v>1591353.77</v>
      </c>
    </row>
    <row r="12" spans="1:5" ht="18" customHeight="1" x14ac:dyDescent="0.25">
      <c r="A12" s="12" t="s">
        <v>43</v>
      </c>
      <c r="B12" s="51">
        <v>1036099.71</v>
      </c>
      <c r="C12" s="54">
        <v>1314138.43</v>
      </c>
      <c r="D12" s="54">
        <v>1451028.14</v>
      </c>
      <c r="E12" s="54">
        <v>1591353.77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6"/>
  <sheetViews>
    <sheetView tabSelected="1" topLeftCell="A64" workbookViewId="0">
      <selection activeCell="G84" sqref="G8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85546875" customWidth="1"/>
    <col min="4" max="4" width="45.7109375" customWidth="1"/>
    <col min="5" max="8" width="25.28515625" customWidth="1"/>
    <col min="10" max="10" width="20.85546875" customWidth="1"/>
    <col min="12" max="12" width="14.28515625" bestFit="1" customWidth="1"/>
  </cols>
  <sheetData>
    <row r="1" spans="1:12" ht="42" customHeight="1" x14ac:dyDescent="0.25">
      <c r="A1" s="120" t="s">
        <v>119</v>
      </c>
      <c r="B1" s="120"/>
      <c r="C1" s="120"/>
      <c r="D1" s="120"/>
      <c r="E1" s="120"/>
      <c r="F1" s="120"/>
      <c r="G1" s="120"/>
      <c r="H1" s="120"/>
    </row>
    <row r="2" spans="1:12" ht="18" x14ac:dyDescent="0.25">
      <c r="A2" s="4"/>
      <c r="B2" s="4"/>
      <c r="C2" s="4"/>
      <c r="D2" s="4"/>
      <c r="E2" s="4"/>
      <c r="F2" s="4"/>
      <c r="G2" s="4"/>
      <c r="H2" s="5"/>
    </row>
    <row r="3" spans="1:12" ht="18" customHeight="1" x14ac:dyDescent="0.25">
      <c r="A3" s="120" t="s">
        <v>21</v>
      </c>
      <c r="B3" s="121"/>
      <c r="C3" s="121"/>
      <c r="D3" s="121"/>
      <c r="E3" s="121"/>
      <c r="F3" s="121"/>
      <c r="G3" s="121"/>
      <c r="H3" s="121"/>
    </row>
    <row r="4" spans="1:12" ht="18" x14ac:dyDescent="0.25">
      <c r="A4" s="4"/>
      <c r="B4" s="4"/>
      <c r="C4" s="4"/>
      <c r="D4" s="4"/>
      <c r="E4" s="4"/>
      <c r="F4" s="4"/>
      <c r="G4" s="4"/>
      <c r="H4" s="5"/>
    </row>
    <row r="5" spans="1:12" ht="25.5" x14ac:dyDescent="0.25">
      <c r="A5" s="143" t="s">
        <v>23</v>
      </c>
      <c r="B5" s="144"/>
      <c r="C5" s="145"/>
      <c r="D5" s="13" t="s">
        <v>24</v>
      </c>
      <c r="E5" s="13" t="s">
        <v>105</v>
      </c>
      <c r="F5" s="14" t="s">
        <v>102</v>
      </c>
      <c r="G5" s="14" t="s">
        <v>106</v>
      </c>
      <c r="H5" s="14" t="s">
        <v>120</v>
      </c>
    </row>
    <row r="6" spans="1:12" ht="26.1" customHeight="1" x14ac:dyDescent="0.25">
      <c r="A6" s="156" t="s">
        <v>44</v>
      </c>
      <c r="B6" s="157"/>
      <c r="C6" s="158"/>
      <c r="D6" s="106" t="s">
        <v>45</v>
      </c>
      <c r="E6" s="92">
        <f>SUM(E7+E13+E17+E23)</f>
        <v>1023427.01</v>
      </c>
      <c r="F6" s="92">
        <f>SUM(F7+F13+F17+F23)</f>
        <v>1294928.1399999999</v>
      </c>
      <c r="G6" s="92">
        <f>SUM(G7+G13+G17+G23)</f>
        <v>1437228.14</v>
      </c>
      <c r="H6" s="92">
        <f t="shared" ref="H6" si="0">SUM(H7+H13+H17+H23)</f>
        <v>1571331.28</v>
      </c>
    </row>
    <row r="7" spans="1:12" x14ac:dyDescent="0.25">
      <c r="A7" s="159" t="s">
        <v>46</v>
      </c>
      <c r="B7" s="160"/>
      <c r="C7" s="161"/>
      <c r="D7" s="21" t="s">
        <v>47</v>
      </c>
      <c r="E7" s="52">
        <f>SUM(E8)</f>
        <v>68436.08</v>
      </c>
      <c r="F7" s="52">
        <f t="shared" ref="F7:H7" si="1">SUM(F8)</f>
        <v>70928.14</v>
      </c>
      <c r="G7" s="52">
        <f>SUM(G8)</f>
        <v>70928.14</v>
      </c>
      <c r="H7" s="52">
        <f t="shared" si="1"/>
        <v>78831.28</v>
      </c>
      <c r="K7" s="33"/>
    </row>
    <row r="8" spans="1:12" x14ac:dyDescent="0.25">
      <c r="A8" s="149" t="s">
        <v>48</v>
      </c>
      <c r="B8" s="150"/>
      <c r="C8" s="151"/>
      <c r="D8" s="27" t="s">
        <v>34</v>
      </c>
      <c r="E8" s="51">
        <f>SUM(E9)</f>
        <v>68436.08</v>
      </c>
      <c r="F8" s="51">
        <f>SUM(F9)</f>
        <v>70928.14</v>
      </c>
      <c r="G8" s="51">
        <f>SUM(G9)</f>
        <v>70928.14</v>
      </c>
      <c r="H8" s="51">
        <f t="shared" ref="H8" si="2">SUM(H9)</f>
        <v>78831.28</v>
      </c>
      <c r="J8" s="64"/>
    </row>
    <row r="9" spans="1:12" x14ac:dyDescent="0.25">
      <c r="A9" s="152">
        <v>3</v>
      </c>
      <c r="B9" s="147"/>
      <c r="C9" s="148"/>
      <c r="D9" s="20" t="s">
        <v>15</v>
      </c>
      <c r="E9" s="51">
        <f>SUM(E10:E12)</f>
        <v>68436.08</v>
      </c>
      <c r="F9" s="54">
        <f>SUM(F11+F12)</f>
        <v>70928.14</v>
      </c>
      <c r="G9" s="54">
        <f>SUM(G11+G12)</f>
        <v>70928.14</v>
      </c>
      <c r="H9" s="54">
        <f>SUM(H11+H12)</f>
        <v>78831.28</v>
      </c>
      <c r="L9" s="46"/>
    </row>
    <row r="10" spans="1:12" x14ac:dyDescent="0.25">
      <c r="A10" s="153">
        <v>31</v>
      </c>
      <c r="B10" s="154"/>
      <c r="C10" s="155"/>
      <c r="D10" s="20" t="s">
        <v>16</v>
      </c>
      <c r="E10" s="51">
        <v>0</v>
      </c>
      <c r="F10" s="51">
        <v>0</v>
      </c>
      <c r="G10" s="51">
        <v>0</v>
      </c>
      <c r="H10" s="51">
        <v>0</v>
      </c>
    </row>
    <row r="11" spans="1:12" x14ac:dyDescent="0.25">
      <c r="A11" s="153">
        <v>32</v>
      </c>
      <c r="B11" s="154"/>
      <c r="C11" s="155"/>
      <c r="D11" s="20" t="s">
        <v>25</v>
      </c>
      <c r="E11" s="49">
        <v>68435.97</v>
      </c>
      <c r="F11" s="54">
        <v>70914.91</v>
      </c>
      <c r="G11" s="54">
        <v>70864.91</v>
      </c>
      <c r="H11" s="54">
        <v>78766.28</v>
      </c>
      <c r="J11" s="33"/>
    </row>
    <row r="12" spans="1:12" x14ac:dyDescent="0.25">
      <c r="A12" s="38">
        <v>34</v>
      </c>
      <c r="B12" s="39"/>
      <c r="C12" s="40"/>
      <c r="D12" s="9" t="s">
        <v>40</v>
      </c>
      <c r="E12" s="50">
        <v>0.11</v>
      </c>
      <c r="F12" s="54">
        <v>13.23</v>
      </c>
      <c r="G12" s="54">
        <v>63.23</v>
      </c>
      <c r="H12" s="54">
        <v>65</v>
      </c>
      <c r="J12" s="64"/>
    </row>
    <row r="13" spans="1:12" x14ac:dyDescent="0.25">
      <c r="A13" s="165" t="s">
        <v>70</v>
      </c>
      <c r="B13" s="166"/>
      <c r="C13" s="167"/>
      <c r="D13" s="43" t="s">
        <v>71</v>
      </c>
      <c r="E13" s="52">
        <f>SUM(E14)</f>
        <v>0</v>
      </c>
      <c r="F13" s="52">
        <f t="shared" ref="F13:H13" si="3">SUM(F14)</f>
        <v>0</v>
      </c>
      <c r="G13" s="52">
        <f t="shared" si="3"/>
        <v>0</v>
      </c>
      <c r="H13" s="52">
        <f t="shared" si="3"/>
        <v>0</v>
      </c>
      <c r="J13" s="64"/>
    </row>
    <row r="14" spans="1:12" ht="15" customHeight="1" x14ac:dyDescent="0.25">
      <c r="A14" s="149" t="s">
        <v>58</v>
      </c>
      <c r="B14" s="150"/>
      <c r="C14" s="151"/>
      <c r="D14" s="35" t="s">
        <v>12</v>
      </c>
      <c r="E14" s="51">
        <v>0</v>
      </c>
      <c r="F14" s="54">
        <v>0</v>
      </c>
      <c r="G14" s="54">
        <v>0</v>
      </c>
      <c r="H14" s="54">
        <v>0</v>
      </c>
    </row>
    <row r="15" spans="1:12" x14ac:dyDescent="0.25">
      <c r="A15" s="36">
        <v>4</v>
      </c>
      <c r="B15" s="39"/>
      <c r="C15" s="40"/>
      <c r="D15" s="37" t="s">
        <v>17</v>
      </c>
      <c r="E15" s="51">
        <f>SUM(E16)</f>
        <v>0</v>
      </c>
      <c r="F15" s="54">
        <v>0</v>
      </c>
      <c r="G15" s="54">
        <v>0</v>
      </c>
      <c r="H15" s="54">
        <v>0</v>
      </c>
      <c r="J15" s="33"/>
    </row>
    <row r="16" spans="1:12" x14ac:dyDescent="0.25">
      <c r="A16" s="38">
        <v>45</v>
      </c>
      <c r="B16" s="39"/>
      <c r="C16" s="40"/>
      <c r="D16" s="42" t="s">
        <v>41</v>
      </c>
      <c r="E16" s="51">
        <v>0</v>
      </c>
      <c r="F16" s="54">
        <v>0</v>
      </c>
      <c r="G16" s="54">
        <v>0</v>
      </c>
      <c r="H16" s="54">
        <v>0</v>
      </c>
    </row>
    <row r="17" spans="1:11" ht="15.75" customHeight="1" x14ac:dyDescent="0.25">
      <c r="A17" s="162" t="s">
        <v>51</v>
      </c>
      <c r="B17" s="163"/>
      <c r="C17" s="164"/>
      <c r="D17" s="43" t="s">
        <v>49</v>
      </c>
      <c r="E17" s="52">
        <f>SUM(E18)</f>
        <v>2230</v>
      </c>
      <c r="F17" s="86">
        <v>0</v>
      </c>
      <c r="G17" s="86">
        <v>0</v>
      </c>
      <c r="H17" s="86">
        <v>0</v>
      </c>
      <c r="J17" s="64"/>
    </row>
    <row r="18" spans="1:11" ht="16.5" customHeight="1" x14ac:dyDescent="0.25">
      <c r="A18" s="149" t="s">
        <v>48</v>
      </c>
      <c r="B18" s="150"/>
      <c r="C18" s="151"/>
      <c r="D18" s="35" t="s">
        <v>34</v>
      </c>
      <c r="E18" s="51">
        <f>SUM(E19+E21)</f>
        <v>2230</v>
      </c>
      <c r="F18" s="54">
        <v>0</v>
      </c>
      <c r="G18" s="54">
        <v>0</v>
      </c>
      <c r="H18" s="54">
        <v>0</v>
      </c>
    </row>
    <row r="19" spans="1:11" x14ac:dyDescent="0.25">
      <c r="A19" s="36">
        <v>3</v>
      </c>
      <c r="B19" s="39"/>
      <c r="C19" s="40"/>
      <c r="D19" s="37" t="s">
        <v>15</v>
      </c>
      <c r="E19" s="51">
        <v>0</v>
      </c>
      <c r="F19" s="54">
        <v>0</v>
      </c>
      <c r="G19" s="54">
        <v>0</v>
      </c>
      <c r="H19" s="54">
        <v>0</v>
      </c>
    </row>
    <row r="20" spans="1:11" x14ac:dyDescent="0.25">
      <c r="A20" s="38">
        <v>32</v>
      </c>
      <c r="B20" s="39"/>
      <c r="C20" s="40"/>
      <c r="D20" s="37" t="s">
        <v>25</v>
      </c>
      <c r="E20" s="51">
        <v>0</v>
      </c>
      <c r="F20" s="54">
        <v>0</v>
      </c>
      <c r="G20" s="54">
        <v>0</v>
      </c>
      <c r="H20" s="54">
        <v>0</v>
      </c>
    </row>
    <row r="21" spans="1:11" x14ac:dyDescent="0.25">
      <c r="A21" s="36">
        <v>4</v>
      </c>
      <c r="B21" s="39"/>
      <c r="C21" s="40"/>
      <c r="D21" s="37" t="s">
        <v>17</v>
      </c>
      <c r="E21" s="51">
        <v>2230</v>
      </c>
      <c r="F21" s="54">
        <v>0</v>
      </c>
      <c r="G21" s="54">
        <v>0</v>
      </c>
      <c r="H21" s="54">
        <v>0</v>
      </c>
      <c r="J21" s="64"/>
    </row>
    <row r="22" spans="1:11" x14ac:dyDescent="0.25">
      <c r="A22" s="38">
        <v>42</v>
      </c>
      <c r="B22" s="39"/>
      <c r="C22" s="40"/>
      <c r="D22" s="37" t="s">
        <v>32</v>
      </c>
      <c r="E22" s="51">
        <v>2230</v>
      </c>
      <c r="F22" s="54">
        <v>0</v>
      </c>
      <c r="G22" s="54">
        <v>0</v>
      </c>
      <c r="H22" s="54">
        <v>0</v>
      </c>
      <c r="J22" s="64"/>
    </row>
    <row r="23" spans="1:11" x14ac:dyDescent="0.25">
      <c r="A23" s="165" t="s">
        <v>50</v>
      </c>
      <c r="B23" s="166"/>
      <c r="C23" s="167"/>
      <c r="D23" s="44" t="s">
        <v>53</v>
      </c>
      <c r="E23" s="52">
        <f>SUM(E24)</f>
        <v>952760.93</v>
      </c>
      <c r="F23" s="52">
        <f t="shared" ref="F23:H23" si="4">SUM(F24)</f>
        <v>1224000</v>
      </c>
      <c r="G23" s="52">
        <f t="shared" si="4"/>
        <v>1366300</v>
      </c>
      <c r="H23" s="52">
        <f t="shared" si="4"/>
        <v>1492500</v>
      </c>
      <c r="J23" s="64"/>
    </row>
    <row r="24" spans="1:11" x14ac:dyDescent="0.25">
      <c r="A24" s="149" t="s">
        <v>52</v>
      </c>
      <c r="B24" s="150"/>
      <c r="C24" s="151"/>
      <c r="D24" s="10" t="s">
        <v>33</v>
      </c>
      <c r="E24" s="51">
        <f>SUM(E26:E27)</f>
        <v>952760.93</v>
      </c>
      <c r="F24" s="54">
        <f>SUM(F26:F27)</f>
        <v>1224000</v>
      </c>
      <c r="G24" s="54">
        <f>SUM(G26+G27)</f>
        <v>1366300</v>
      </c>
      <c r="H24" s="54">
        <f t="shared" ref="H24" si="5">SUM(H26+H27)</f>
        <v>1492500</v>
      </c>
      <c r="K24" s="28"/>
    </row>
    <row r="25" spans="1:11" x14ac:dyDescent="0.25">
      <c r="A25" s="36">
        <v>3</v>
      </c>
      <c r="B25" s="39"/>
      <c r="C25" s="40"/>
      <c r="D25" s="37" t="s">
        <v>15</v>
      </c>
      <c r="E25" s="51">
        <f>SUM(E26:E27)</f>
        <v>952760.93</v>
      </c>
      <c r="F25" s="54">
        <f>SUM(F26+F27)</f>
        <v>1224000</v>
      </c>
      <c r="G25" s="54">
        <f>SUM(G26:G27)</f>
        <v>1366300</v>
      </c>
      <c r="H25" s="54">
        <f t="shared" ref="H25" si="6">SUM(H26:H27)</f>
        <v>1492500</v>
      </c>
      <c r="J25" s="64"/>
      <c r="K25" s="28"/>
    </row>
    <row r="26" spans="1:11" x14ac:dyDescent="0.25">
      <c r="A26" s="38">
        <v>31</v>
      </c>
      <c r="B26" s="39"/>
      <c r="C26" s="40"/>
      <c r="D26" s="37" t="s">
        <v>16</v>
      </c>
      <c r="E26" s="51">
        <v>951096.5</v>
      </c>
      <c r="F26" s="54">
        <v>1222000</v>
      </c>
      <c r="G26" s="54">
        <v>1364000</v>
      </c>
      <c r="H26" s="54">
        <v>1490000</v>
      </c>
      <c r="J26" s="64"/>
      <c r="K26" s="28"/>
    </row>
    <row r="27" spans="1:11" x14ac:dyDescent="0.25">
      <c r="A27" s="38">
        <v>32</v>
      </c>
      <c r="B27" s="39"/>
      <c r="C27" s="40"/>
      <c r="D27" s="37" t="s">
        <v>25</v>
      </c>
      <c r="E27" s="51">
        <v>1664.43</v>
      </c>
      <c r="F27" s="54">
        <v>2000</v>
      </c>
      <c r="G27" s="54">
        <v>2300</v>
      </c>
      <c r="H27" s="54">
        <v>2500</v>
      </c>
      <c r="K27" s="28"/>
    </row>
    <row r="28" spans="1:11" ht="26.1" customHeight="1" x14ac:dyDescent="0.25">
      <c r="A28" s="156" t="s">
        <v>54</v>
      </c>
      <c r="B28" s="157"/>
      <c r="C28" s="158"/>
      <c r="D28" s="106" t="s">
        <v>55</v>
      </c>
      <c r="E28" s="92">
        <f>SUM(E29+E33+E54+E66+E58+E62)</f>
        <v>12542.7</v>
      </c>
      <c r="F28" s="92">
        <f>SUM(F29+F33+F54+F66)</f>
        <v>16858.37</v>
      </c>
      <c r="G28" s="92">
        <f>SUM(G29+G33+G54+G66)</f>
        <v>12150</v>
      </c>
      <c r="H28" s="92">
        <f>SUM(H29+H33+H54+H66)</f>
        <v>18060.57</v>
      </c>
      <c r="J28" s="64"/>
      <c r="K28" s="28"/>
    </row>
    <row r="29" spans="1:11" ht="14.25" customHeight="1" x14ac:dyDescent="0.25">
      <c r="A29" s="159" t="s">
        <v>56</v>
      </c>
      <c r="B29" s="160"/>
      <c r="C29" s="161"/>
      <c r="D29" s="114" t="s">
        <v>57</v>
      </c>
      <c r="E29" s="52">
        <f>SUM(E30)</f>
        <v>996</v>
      </c>
      <c r="F29" s="52">
        <v>0</v>
      </c>
      <c r="G29" s="52">
        <f t="shared" ref="G29:H29" si="7">SUM(G30)</f>
        <v>0</v>
      </c>
      <c r="H29" s="52">
        <f t="shared" si="7"/>
        <v>0</v>
      </c>
      <c r="J29" s="64"/>
      <c r="K29" s="28"/>
    </row>
    <row r="30" spans="1:11" ht="15" customHeight="1" x14ac:dyDescent="0.25">
      <c r="A30" s="149" t="s">
        <v>58</v>
      </c>
      <c r="B30" s="150"/>
      <c r="C30" s="151"/>
      <c r="D30" s="108" t="s">
        <v>12</v>
      </c>
      <c r="E30" s="51">
        <f>SUM(E32)</f>
        <v>996</v>
      </c>
      <c r="F30" s="54">
        <v>0</v>
      </c>
      <c r="G30" s="54">
        <v>0</v>
      </c>
      <c r="H30" s="54">
        <v>0</v>
      </c>
      <c r="K30" s="28"/>
    </row>
    <row r="31" spans="1:11" x14ac:dyDescent="0.25">
      <c r="A31" s="152">
        <v>3</v>
      </c>
      <c r="B31" s="147"/>
      <c r="C31" s="148"/>
      <c r="D31" s="107" t="s">
        <v>15</v>
      </c>
      <c r="E31" s="51">
        <f>SUM(E32)</f>
        <v>996</v>
      </c>
      <c r="F31" s="54">
        <v>0</v>
      </c>
      <c r="G31" s="54">
        <v>0</v>
      </c>
      <c r="H31" s="54">
        <v>0</v>
      </c>
      <c r="K31" s="28"/>
    </row>
    <row r="32" spans="1:11" x14ac:dyDescent="0.25">
      <c r="A32" s="153">
        <v>32</v>
      </c>
      <c r="B32" s="154"/>
      <c r="C32" s="155"/>
      <c r="D32" s="107" t="s">
        <v>25</v>
      </c>
      <c r="E32" s="51">
        <v>996</v>
      </c>
      <c r="F32" s="54">
        <v>0</v>
      </c>
      <c r="G32" s="54">
        <v>0</v>
      </c>
      <c r="H32" s="54">
        <v>0</v>
      </c>
      <c r="K32" s="28"/>
    </row>
    <row r="33" spans="1:12" ht="15" customHeight="1" x14ac:dyDescent="0.25">
      <c r="A33" s="159" t="s">
        <v>59</v>
      </c>
      <c r="B33" s="160"/>
      <c r="C33" s="161"/>
      <c r="D33" s="34" t="s">
        <v>60</v>
      </c>
      <c r="E33" s="52">
        <f>SUM(E37+E40+E44+E50+E34)</f>
        <v>7262.6399999999994</v>
      </c>
      <c r="F33" s="52">
        <f>SUM(F37+F40+F44+F50)</f>
        <v>16858.37</v>
      </c>
      <c r="G33" s="52">
        <f>SUM(G37+G40+G44+G50)</f>
        <v>12150</v>
      </c>
      <c r="H33" s="52">
        <f>SUM(H37+H40+H44+H50)</f>
        <v>18060.57</v>
      </c>
      <c r="K33" s="28"/>
    </row>
    <row r="34" spans="1:12" ht="15" customHeight="1" x14ac:dyDescent="0.25">
      <c r="A34" s="149" t="s">
        <v>107</v>
      </c>
      <c r="B34" s="150"/>
      <c r="C34" s="151"/>
      <c r="D34" s="89" t="s">
        <v>26</v>
      </c>
      <c r="E34" s="51">
        <v>500</v>
      </c>
      <c r="F34" s="51">
        <v>0</v>
      </c>
      <c r="G34" s="51">
        <v>0</v>
      </c>
      <c r="H34" s="51">
        <v>0</v>
      </c>
      <c r="K34" s="28"/>
    </row>
    <row r="35" spans="1:12" ht="15" customHeight="1" x14ac:dyDescent="0.25">
      <c r="A35" s="82">
        <v>3</v>
      </c>
      <c r="B35" s="84"/>
      <c r="C35" s="85"/>
      <c r="D35" s="83" t="s">
        <v>15</v>
      </c>
      <c r="E35" s="51">
        <v>500</v>
      </c>
      <c r="F35" s="51">
        <v>0</v>
      </c>
      <c r="G35" s="51">
        <v>0</v>
      </c>
      <c r="H35" s="51">
        <v>0</v>
      </c>
      <c r="K35" s="28"/>
    </row>
    <row r="36" spans="1:12" ht="15" customHeight="1" x14ac:dyDescent="0.25">
      <c r="A36" s="82">
        <v>38</v>
      </c>
      <c r="B36" s="84"/>
      <c r="C36" s="85"/>
      <c r="D36" s="83" t="s">
        <v>99</v>
      </c>
      <c r="E36" s="51">
        <v>500</v>
      </c>
      <c r="F36" s="51">
        <v>0</v>
      </c>
      <c r="G36" s="51">
        <v>0</v>
      </c>
      <c r="H36" s="51">
        <v>0</v>
      </c>
      <c r="K36" s="28"/>
    </row>
    <row r="37" spans="1:12" ht="15" customHeight="1" x14ac:dyDescent="0.25">
      <c r="A37" s="149" t="s">
        <v>62</v>
      </c>
      <c r="B37" s="150"/>
      <c r="C37" s="151"/>
      <c r="D37" s="35" t="s">
        <v>36</v>
      </c>
      <c r="E37" s="51">
        <v>238.89</v>
      </c>
      <c r="F37" s="54">
        <v>1500</v>
      </c>
      <c r="G37" s="54">
        <v>1500</v>
      </c>
      <c r="H37" s="54">
        <f>SUM(H38)</f>
        <v>1500</v>
      </c>
      <c r="J37" s="28"/>
      <c r="K37" s="28"/>
      <c r="L37" s="33"/>
    </row>
    <row r="38" spans="1:12" ht="15" customHeight="1" x14ac:dyDescent="0.25">
      <c r="A38" s="152">
        <v>3</v>
      </c>
      <c r="B38" s="147"/>
      <c r="C38" s="148"/>
      <c r="D38" s="37" t="s">
        <v>15</v>
      </c>
      <c r="E38" s="51">
        <v>238.89</v>
      </c>
      <c r="F38" s="54">
        <v>1500</v>
      </c>
      <c r="G38" s="54">
        <v>1500</v>
      </c>
      <c r="H38" s="54">
        <f>SUM(H39)</f>
        <v>1500</v>
      </c>
      <c r="J38" s="28"/>
      <c r="K38" s="28"/>
    </row>
    <row r="39" spans="1:12" ht="15" customHeight="1" x14ac:dyDescent="0.25">
      <c r="A39" s="153">
        <v>32</v>
      </c>
      <c r="B39" s="154"/>
      <c r="C39" s="155"/>
      <c r="D39" s="37" t="s">
        <v>25</v>
      </c>
      <c r="E39" s="51">
        <v>238.89</v>
      </c>
      <c r="F39" s="54">
        <v>1500</v>
      </c>
      <c r="G39" s="54">
        <v>1500</v>
      </c>
      <c r="H39" s="54">
        <v>1500</v>
      </c>
      <c r="J39" s="28"/>
      <c r="K39" s="28"/>
    </row>
    <row r="40" spans="1:12" ht="15" customHeight="1" x14ac:dyDescent="0.25">
      <c r="A40" s="149" t="s">
        <v>61</v>
      </c>
      <c r="B40" s="150"/>
      <c r="C40" s="151"/>
      <c r="D40" s="27" t="s">
        <v>39</v>
      </c>
      <c r="E40" s="51">
        <f>SUM(E41)</f>
        <v>627.99</v>
      </c>
      <c r="F40" s="54">
        <f t="shared" ref="F40:H41" si="8">SUM(F41)</f>
        <v>5156.21</v>
      </c>
      <c r="G40" s="54">
        <f t="shared" si="8"/>
        <v>800</v>
      </c>
      <c r="H40" s="54">
        <f t="shared" si="8"/>
        <v>1788.56</v>
      </c>
      <c r="J40" s="28"/>
      <c r="K40" s="28"/>
    </row>
    <row r="41" spans="1:12" ht="15" customHeight="1" x14ac:dyDescent="0.25">
      <c r="A41" s="152">
        <v>3</v>
      </c>
      <c r="B41" s="147"/>
      <c r="C41" s="148"/>
      <c r="D41" s="37" t="s">
        <v>15</v>
      </c>
      <c r="E41" s="51">
        <f>SUM(E42:E43)</f>
        <v>627.99</v>
      </c>
      <c r="F41" s="54">
        <f t="shared" si="8"/>
        <v>5156.21</v>
      </c>
      <c r="G41" s="54">
        <f t="shared" si="8"/>
        <v>800</v>
      </c>
      <c r="H41" s="54">
        <f t="shared" si="8"/>
        <v>1788.56</v>
      </c>
      <c r="J41" s="28"/>
      <c r="K41" s="28"/>
    </row>
    <row r="42" spans="1:12" ht="15" customHeight="1" x14ac:dyDescent="0.25">
      <c r="A42" s="153">
        <v>32</v>
      </c>
      <c r="B42" s="154"/>
      <c r="C42" s="155"/>
      <c r="D42" s="37" t="s">
        <v>25</v>
      </c>
      <c r="E42" s="51">
        <v>593.02</v>
      </c>
      <c r="F42" s="54">
        <v>5156.21</v>
      </c>
      <c r="G42" s="54">
        <v>800</v>
      </c>
      <c r="H42" s="54">
        <v>1788.56</v>
      </c>
      <c r="J42" s="28"/>
      <c r="K42" s="28"/>
    </row>
    <row r="43" spans="1:12" ht="15" customHeight="1" x14ac:dyDescent="0.25">
      <c r="A43" s="79">
        <v>34</v>
      </c>
      <c r="B43" s="80"/>
      <c r="C43" s="81"/>
      <c r="D43" s="9" t="s">
        <v>40</v>
      </c>
      <c r="E43" s="51">
        <v>34.97</v>
      </c>
      <c r="F43" s="54">
        <v>0</v>
      </c>
      <c r="G43" s="54">
        <v>0</v>
      </c>
      <c r="H43" s="54">
        <v>0</v>
      </c>
      <c r="J43" s="28"/>
      <c r="K43" s="28"/>
    </row>
    <row r="44" spans="1:12" ht="15" customHeight="1" x14ac:dyDescent="0.25">
      <c r="A44" s="149" t="s">
        <v>52</v>
      </c>
      <c r="B44" s="150"/>
      <c r="C44" s="151"/>
      <c r="D44" s="10" t="s">
        <v>33</v>
      </c>
      <c r="E44" s="51">
        <f>SUM(E45+E48)</f>
        <v>1662.76</v>
      </c>
      <c r="F44" s="54">
        <f>SUM(F45+F49)</f>
        <v>6202.16</v>
      </c>
      <c r="G44" s="54">
        <f>SUM(G45+G49)</f>
        <v>5850</v>
      </c>
      <c r="H44" s="54">
        <f t="shared" ref="H44" si="9">SUM(H45+H49)</f>
        <v>8772.01</v>
      </c>
      <c r="J44" s="28"/>
      <c r="K44" s="28"/>
    </row>
    <row r="45" spans="1:12" ht="15" customHeight="1" x14ac:dyDescent="0.25">
      <c r="A45" s="36">
        <v>3</v>
      </c>
      <c r="B45" s="39"/>
      <c r="C45" s="40"/>
      <c r="D45" s="37" t="s">
        <v>15</v>
      </c>
      <c r="E45" s="51">
        <f>SUM(E46:E47)</f>
        <v>344.52</v>
      </c>
      <c r="F45" s="54">
        <f>SUM(F46:F47)</f>
        <v>3340</v>
      </c>
      <c r="G45" s="54">
        <f>SUM(G46:G47)</f>
        <v>3500</v>
      </c>
      <c r="H45" s="54">
        <f t="shared" ref="H45" si="10">SUM(H46:H47)</f>
        <v>8772.01</v>
      </c>
      <c r="J45" s="28"/>
      <c r="K45" s="28"/>
    </row>
    <row r="46" spans="1:12" ht="15" customHeight="1" x14ac:dyDescent="0.25">
      <c r="A46" s="38">
        <v>31</v>
      </c>
      <c r="B46" s="39"/>
      <c r="C46" s="40"/>
      <c r="D46" s="37" t="s">
        <v>16</v>
      </c>
      <c r="E46" s="51">
        <v>0</v>
      </c>
      <c r="F46" s="54">
        <v>500</v>
      </c>
      <c r="G46" s="54">
        <v>0</v>
      </c>
      <c r="H46" s="54">
        <v>172.01</v>
      </c>
      <c r="J46" s="28"/>
      <c r="K46" s="28"/>
    </row>
    <row r="47" spans="1:12" ht="15" customHeight="1" x14ac:dyDescent="0.25">
      <c r="A47" s="38">
        <v>32</v>
      </c>
      <c r="B47" s="39"/>
      <c r="C47" s="40"/>
      <c r="D47" s="37" t="s">
        <v>25</v>
      </c>
      <c r="E47" s="51">
        <v>344.52</v>
      </c>
      <c r="F47" s="54">
        <v>2840</v>
      </c>
      <c r="G47" s="54">
        <v>3500</v>
      </c>
      <c r="H47" s="54">
        <v>8600</v>
      </c>
      <c r="J47" s="28"/>
      <c r="K47" s="28"/>
    </row>
    <row r="48" spans="1:12" ht="15" customHeight="1" x14ac:dyDescent="0.25">
      <c r="A48" s="36">
        <v>4</v>
      </c>
      <c r="B48" s="39"/>
      <c r="C48" s="40"/>
      <c r="D48" s="37" t="s">
        <v>17</v>
      </c>
      <c r="E48" s="51">
        <f>SUM(E49)</f>
        <v>1318.24</v>
      </c>
      <c r="F48" s="54">
        <v>2862.16</v>
      </c>
      <c r="G48" s="54">
        <f>SUM(G49)</f>
        <v>2350</v>
      </c>
      <c r="H48" s="54">
        <v>0</v>
      </c>
      <c r="J48" s="28"/>
      <c r="K48" s="28"/>
    </row>
    <row r="49" spans="1:11" ht="15" customHeight="1" x14ac:dyDescent="0.25">
      <c r="A49" s="38">
        <v>42</v>
      </c>
      <c r="B49" s="39"/>
      <c r="C49" s="40"/>
      <c r="D49" s="37" t="s">
        <v>32</v>
      </c>
      <c r="E49" s="51">
        <v>1318.24</v>
      </c>
      <c r="F49" s="54">
        <v>2862.16</v>
      </c>
      <c r="G49" s="54">
        <v>2350</v>
      </c>
      <c r="H49" s="54">
        <v>0</v>
      </c>
      <c r="J49" s="28"/>
      <c r="K49" s="28"/>
    </row>
    <row r="50" spans="1:11" ht="15" customHeight="1" x14ac:dyDescent="0.25">
      <c r="A50" s="149" t="s">
        <v>72</v>
      </c>
      <c r="B50" s="150"/>
      <c r="C50" s="151"/>
      <c r="D50" s="45" t="s">
        <v>38</v>
      </c>
      <c r="E50" s="51">
        <f>SUM(E51)</f>
        <v>4233</v>
      </c>
      <c r="F50" s="54">
        <f t="shared" ref="F50:H51" si="11">SUM(F51)</f>
        <v>4000</v>
      </c>
      <c r="G50" s="54">
        <f t="shared" si="11"/>
        <v>4000</v>
      </c>
      <c r="H50" s="54">
        <f t="shared" si="11"/>
        <v>6000</v>
      </c>
      <c r="J50" s="28"/>
      <c r="K50" s="28"/>
    </row>
    <row r="51" spans="1:11" ht="15" customHeight="1" x14ac:dyDescent="0.25">
      <c r="A51" s="152">
        <v>3</v>
      </c>
      <c r="B51" s="147"/>
      <c r="C51" s="148"/>
      <c r="D51" s="37" t="s">
        <v>15</v>
      </c>
      <c r="E51" s="51">
        <f>SUM(E52:E53)</f>
        <v>4233</v>
      </c>
      <c r="F51" s="54">
        <f>SUM(F52)</f>
        <v>4000</v>
      </c>
      <c r="G51" s="54">
        <f t="shared" si="11"/>
        <v>4000</v>
      </c>
      <c r="H51" s="54">
        <f t="shared" si="11"/>
        <v>6000</v>
      </c>
      <c r="J51" s="28"/>
      <c r="K51" s="28"/>
    </row>
    <row r="52" spans="1:11" ht="15" customHeight="1" x14ac:dyDescent="0.25">
      <c r="A52" s="153">
        <v>32</v>
      </c>
      <c r="B52" s="154"/>
      <c r="C52" s="155"/>
      <c r="D52" s="37" t="s">
        <v>25</v>
      </c>
      <c r="E52" s="51">
        <v>2733</v>
      </c>
      <c r="F52" s="54">
        <v>4000</v>
      </c>
      <c r="G52" s="54">
        <v>4000</v>
      </c>
      <c r="H52" s="54">
        <v>6000</v>
      </c>
      <c r="J52" s="28"/>
      <c r="K52" s="28"/>
    </row>
    <row r="53" spans="1:11" ht="15" customHeight="1" x14ac:dyDescent="0.25">
      <c r="A53" s="53">
        <v>38</v>
      </c>
      <c r="B53" s="113"/>
      <c r="C53" s="114"/>
      <c r="D53" s="107" t="s">
        <v>99</v>
      </c>
      <c r="E53" s="51">
        <v>1500</v>
      </c>
      <c r="F53" s="51">
        <v>0</v>
      </c>
      <c r="G53" s="51">
        <v>0</v>
      </c>
      <c r="H53" s="51">
        <v>0</v>
      </c>
      <c r="J53" s="28"/>
      <c r="K53" s="28"/>
    </row>
    <row r="54" spans="1:11" ht="15" customHeight="1" x14ac:dyDescent="0.25">
      <c r="A54" s="146" t="s">
        <v>63</v>
      </c>
      <c r="B54" s="147"/>
      <c r="C54" s="148"/>
      <c r="D54" s="44" t="s">
        <v>64</v>
      </c>
      <c r="E54" s="52">
        <f>SUM(E55)</f>
        <v>626.66</v>
      </c>
      <c r="F54" s="52">
        <v>0</v>
      </c>
      <c r="G54" s="52">
        <f t="shared" ref="G54:H54" si="12">SUM(G55)</f>
        <v>0</v>
      </c>
      <c r="H54" s="52">
        <f t="shared" si="12"/>
        <v>0</v>
      </c>
      <c r="J54" s="28"/>
      <c r="K54" s="28"/>
    </row>
    <row r="55" spans="1:11" ht="15" customHeight="1" x14ac:dyDescent="0.25">
      <c r="A55" s="149" t="s">
        <v>58</v>
      </c>
      <c r="B55" s="150"/>
      <c r="C55" s="151"/>
      <c r="D55" s="108" t="s">
        <v>12</v>
      </c>
      <c r="E55" s="51">
        <f>SUM(E56)</f>
        <v>626.66</v>
      </c>
      <c r="F55" s="54">
        <v>0</v>
      </c>
      <c r="G55" s="54">
        <v>0</v>
      </c>
      <c r="H55" s="54">
        <v>0</v>
      </c>
      <c r="J55" s="28"/>
    </row>
    <row r="56" spans="1:11" ht="15" customHeight="1" x14ac:dyDescent="0.25">
      <c r="A56" s="152">
        <v>3</v>
      </c>
      <c r="B56" s="147"/>
      <c r="C56" s="148"/>
      <c r="D56" s="107" t="s">
        <v>15</v>
      </c>
      <c r="E56" s="51">
        <f>SUM(E57)</f>
        <v>626.66</v>
      </c>
      <c r="F56" s="54">
        <v>0</v>
      </c>
      <c r="G56" s="54">
        <v>0</v>
      </c>
      <c r="H56" s="54">
        <v>0</v>
      </c>
      <c r="J56" s="28"/>
    </row>
    <row r="57" spans="1:11" ht="15" customHeight="1" x14ac:dyDescent="0.25">
      <c r="A57" s="153">
        <v>32</v>
      </c>
      <c r="B57" s="154"/>
      <c r="C57" s="155"/>
      <c r="D57" s="107" t="s">
        <v>25</v>
      </c>
      <c r="E57" s="51">
        <v>626.66</v>
      </c>
      <c r="F57" s="54">
        <v>0</v>
      </c>
      <c r="G57" s="54">
        <v>0</v>
      </c>
      <c r="H57" s="54">
        <v>0</v>
      </c>
      <c r="J57" s="28"/>
    </row>
    <row r="58" spans="1:11" ht="15" customHeight="1" x14ac:dyDescent="0.25">
      <c r="A58" s="146" t="s">
        <v>108</v>
      </c>
      <c r="B58" s="147"/>
      <c r="C58" s="148"/>
      <c r="D58" s="114" t="s">
        <v>109</v>
      </c>
      <c r="E58" s="52">
        <f>SUM(E60)</f>
        <v>729.96</v>
      </c>
      <c r="F58" s="52">
        <v>0</v>
      </c>
      <c r="G58" s="52">
        <v>0</v>
      </c>
      <c r="H58" s="52">
        <v>0</v>
      </c>
      <c r="J58" s="28"/>
      <c r="K58" s="28"/>
    </row>
    <row r="59" spans="1:11" ht="15" customHeight="1" x14ac:dyDescent="0.25">
      <c r="A59" s="149" t="s">
        <v>58</v>
      </c>
      <c r="B59" s="150"/>
      <c r="C59" s="151"/>
      <c r="D59" s="108" t="s">
        <v>12</v>
      </c>
      <c r="E59" s="51">
        <v>729.96</v>
      </c>
      <c r="F59" s="51">
        <v>0</v>
      </c>
      <c r="G59" s="51">
        <v>0</v>
      </c>
      <c r="H59" s="51">
        <v>0</v>
      </c>
      <c r="J59" s="28"/>
      <c r="K59" s="28"/>
    </row>
    <row r="60" spans="1:11" ht="15" customHeight="1" x14ac:dyDescent="0.25">
      <c r="A60" s="152">
        <v>3</v>
      </c>
      <c r="B60" s="147"/>
      <c r="C60" s="148"/>
      <c r="D60" s="107" t="s">
        <v>15</v>
      </c>
      <c r="E60" s="51">
        <f>SUM(E61)</f>
        <v>729.96</v>
      </c>
      <c r="F60" s="51">
        <v>0</v>
      </c>
      <c r="G60" s="51">
        <v>0</v>
      </c>
      <c r="H60" s="51">
        <v>0</v>
      </c>
      <c r="J60" s="28"/>
      <c r="K60" s="28"/>
    </row>
    <row r="61" spans="1:11" ht="15" customHeight="1" x14ac:dyDescent="0.25">
      <c r="A61" s="153">
        <v>32</v>
      </c>
      <c r="B61" s="154"/>
      <c r="C61" s="155"/>
      <c r="D61" s="107" t="s">
        <v>25</v>
      </c>
      <c r="E61" s="51">
        <v>729.96</v>
      </c>
      <c r="F61" s="51">
        <v>0</v>
      </c>
      <c r="G61" s="51">
        <v>0</v>
      </c>
      <c r="H61" s="51">
        <v>0</v>
      </c>
      <c r="J61" s="28"/>
      <c r="K61" s="28"/>
    </row>
    <row r="62" spans="1:11" ht="15" customHeight="1" x14ac:dyDescent="0.25">
      <c r="A62" s="146" t="s">
        <v>110</v>
      </c>
      <c r="B62" s="147"/>
      <c r="C62" s="148"/>
      <c r="D62" s="44" t="s">
        <v>111</v>
      </c>
      <c r="E62" s="52">
        <f>SUM(E64)</f>
        <v>1990.84</v>
      </c>
      <c r="F62" s="52">
        <v>0</v>
      </c>
      <c r="G62" s="52">
        <v>0</v>
      </c>
      <c r="H62" s="52">
        <v>0</v>
      </c>
      <c r="J62" s="28"/>
      <c r="K62" s="28"/>
    </row>
    <row r="63" spans="1:11" ht="15" customHeight="1" x14ac:dyDescent="0.25">
      <c r="A63" s="149" t="s">
        <v>58</v>
      </c>
      <c r="B63" s="150"/>
      <c r="C63" s="151"/>
      <c r="D63" s="90" t="s">
        <v>12</v>
      </c>
      <c r="E63" s="51">
        <v>1990.84</v>
      </c>
      <c r="F63" s="51">
        <v>0</v>
      </c>
      <c r="G63" s="51">
        <v>0</v>
      </c>
      <c r="H63" s="51">
        <v>0</v>
      </c>
      <c r="J63" s="28"/>
      <c r="K63" s="28"/>
    </row>
    <row r="64" spans="1:11" ht="15" customHeight="1" x14ac:dyDescent="0.25">
      <c r="A64" s="152">
        <v>3</v>
      </c>
      <c r="B64" s="147"/>
      <c r="C64" s="148"/>
      <c r="D64" s="83" t="s">
        <v>15</v>
      </c>
      <c r="E64" s="51">
        <f>SUM(E65)</f>
        <v>1990.84</v>
      </c>
      <c r="F64" s="51">
        <v>0</v>
      </c>
      <c r="G64" s="51">
        <v>0</v>
      </c>
      <c r="H64" s="51">
        <v>0</v>
      </c>
      <c r="J64" s="28"/>
      <c r="K64" s="28"/>
    </row>
    <row r="65" spans="1:11" ht="15" customHeight="1" x14ac:dyDescent="0.25">
      <c r="A65" s="153">
        <v>32</v>
      </c>
      <c r="B65" s="154"/>
      <c r="C65" s="155"/>
      <c r="D65" s="83" t="s">
        <v>25</v>
      </c>
      <c r="E65" s="51">
        <v>1990.84</v>
      </c>
      <c r="F65" s="51">
        <v>0</v>
      </c>
      <c r="G65" s="51">
        <v>0</v>
      </c>
      <c r="H65" s="51">
        <v>0</v>
      </c>
      <c r="J65" s="28"/>
      <c r="K65" s="28"/>
    </row>
    <row r="66" spans="1:11" ht="15" customHeight="1" x14ac:dyDescent="0.25">
      <c r="A66" s="146" t="s">
        <v>100</v>
      </c>
      <c r="B66" s="147"/>
      <c r="C66" s="148"/>
      <c r="D66" s="44" t="s">
        <v>101</v>
      </c>
      <c r="E66" s="52">
        <f>SUM(E67)</f>
        <v>936.6</v>
      </c>
      <c r="F66" s="52">
        <v>0</v>
      </c>
      <c r="G66" s="86">
        <v>0</v>
      </c>
      <c r="H66" s="86">
        <v>0</v>
      </c>
      <c r="J66" s="28"/>
    </row>
    <row r="67" spans="1:11" ht="15" customHeight="1" x14ac:dyDescent="0.25">
      <c r="A67" s="149" t="s">
        <v>52</v>
      </c>
      <c r="B67" s="150"/>
      <c r="C67" s="151"/>
      <c r="D67" s="10" t="s">
        <v>33</v>
      </c>
      <c r="E67" s="51">
        <f>SUM(E68)</f>
        <v>936.6</v>
      </c>
      <c r="F67" s="51">
        <v>0</v>
      </c>
      <c r="G67" s="54">
        <v>0</v>
      </c>
      <c r="H67" s="54">
        <v>0</v>
      </c>
      <c r="J67" s="28"/>
    </row>
    <row r="68" spans="1:11" ht="15" customHeight="1" x14ac:dyDescent="0.25">
      <c r="A68" s="109">
        <v>3</v>
      </c>
      <c r="B68" s="111"/>
      <c r="C68" s="112"/>
      <c r="D68" s="107" t="s">
        <v>15</v>
      </c>
      <c r="E68" s="51">
        <f>SUM(E69)</f>
        <v>936.6</v>
      </c>
      <c r="F68" s="51">
        <v>0</v>
      </c>
      <c r="G68" s="54">
        <v>0</v>
      </c>
      <c r="H68" s="54">
        <v>0</v>
      </c>
      <c r="J68" s="28"/>
    </row>
    <row r="69" spans="1:11" ht="15" customHeight="1" x14ac:dyDescent="0.25">
      <c r="A69" s="110">
        <v>38</v>
      </c>
      <c r="B69" s="111"/>
      <c r="C69" s="112"/>
      <c r="D69" s="107" t="s">
        <v>99</v>
      </c>
      <c r="E69" s="51">
        <v>936.6</v>
      </c>
      <c r="F69" s="51">
        <v>0</v>
      </c>
      <c r="G69" s="54">
        <v>0</v>
      </c>
      <c r="H69" s="54">
        <v>0</v>
      </c>
      <c r="J69" s="28"/>
    </row>
    <row r="70" spans="1:11" ht="26.1" customHeight="1" x14ac:dyDescent="0.25">
      <c r="A70" s="156" t="s">
        <v>65</v>
      </c>
      <c r="B70" s="157"/>
      <c r="C70" s="158"/>
      <c r="D70" s="105" t="s">
        <v>104</v>
      </c>
      <c r="E70" s="92">
        <f>SUM(E71+E75)</f>
        <v>130</v>
      </c>
      <c r="F70" s="92">
        <f>SUM(F71+F75)</f>
        <v>2351.92</v>
      </c>
      <c r="G70" s="92">
        <f>SUM(G71+G75)</f>
        <v>1650</v>
      </c>
      <c r="H70" s="92">
        <f>SUM(H71+H75)</f>
        <v>1961.9199999999998</v>
      </c>
      <c r="J70" s="28"/>
    </row>
    <row r="71" spans="1:11" ht="15" customHeight="1" x14ac:dyDescent="0.25">
      <c r="A71" s="162" t="s">
        <v>66</v>
      </c>
      <c r="B71" s="163"/>
      <c r="C71" s="164"/>
      <c r="D71" s="44" t="s">
        <v>67</v>
      </c>
      <c r="E71" s="52">
        <f>SUM(E72)</f>
        <v>0</v>
      </c>
      <c r="F71" s="52">
        <f>SUM(F72)</f>
        <v>791.05</v>
      </c>
      <c r="G71" s="52">
        <f>SUM(G72)</f>
        <v>250</v>
      </c>
      <c r="H71" s="52">
        <f>SUM(H72)</f>
        <v>491.05</v>
      </c>
      <c r="J71" s="28"/>
    </row>
    <row r="72" spans="1:11" ht="15" customHeight="1" x14ac:dyDescent="0.25">
      <c r="A72" s="149" t="s">
        <v>61</v>
      </c>
      <c r="B72" s="150"/>
      <c r="C72" s="151"/>
      <c r="D72" s="35" t="s">
        <v>39</v>
      </c>
      <c r="E72" s="51">
        <v>0</v>
      </c>
      <c r="F72" s="54">
        <f>SUM(F73)</f>
        <v>791.05</v>
      </c>
      <c r="G72" s="54">
        <f>SUM(G73)</f>
        <v>250</v>
      </c>
      <c r="H72" s="54">
        <f t="shared" ref="H72" si="13">SUM(H73)</f>
        <v>491.05</v>
      </c>
      <c r="I72" s="47"/>
      <c r="J72" s="28"/>
    </row>
    <row r="73" spans="1:11" ht="15" customHeight="1" x14ac:dyDescent="0.25">
      <c r="A73" s="152">
        <v>3</v>
      </c>
      <c r="B73" s="147"/>
      <c r="C73" s="148"/>
      <c r="D73" s="37" t="s">
        <v>15</v>
      </c>
      <c r="E73" s="51">
        <v>0</v>
      </c>
      <c r="F73" s="54">
        <f>SUM(F74)</f>
        <v>791.05</v>
      </c>
      <c r="G73" s="54">
        <f>SUM(G74)</f>
        <v>250</v>
      </c>
      <c r="H73" s="54">
        <f t="shared" ref="H73" si="14">SUM(H74)</f>
        <v>491.05</v>
      </c>
      <c r="J73" s="28"/>
    </row>
    <row r="74" spans="1:11" ht="15" customHeight="1" x14ac:dyDescent="0.25">
      <c r="A74" s="153">
        <v>32</v>
      </c>
      <c r="B74" s="154"/>
      <c r="C74" s="155"/>
      <c r="D74" s="37" t="s">
        <v>25</v>
      </c>
      <c r="E74" s="51">
        <v>0</v>
      </c>
      <c r="F74" s="54">
        <v>791.05</v>
      </c>
      <c r="G74" s="54">
        <v>250</v>
      </c>
      <c r="H74" s="54">
        <v>491.05</v>
      </c>
      <c r="J74" s="28"/>
    </row>
    <row r="75" spans="1:11" ht="15" customHeight="1" x14ac:dyDescent="0.25">
      <c r="A75" s="165" t="s">
        <v>68</v>
      </c>
      <c r="B75" s="166"/>
      <c r="C75" s="167"/>
      <c r="D75" s="44" t="s">
        <v>69</v>
      </c>
      <c r="E75" s="52">
        <f>SUM(E76)</f>
        <v>130</v>
      </c>
      <c r="F75" s="52">
        <f t="shared" ref="F75:H75" si="15">SUM(F76)</f>
        <v>1560.87</v>
      </c>
      <c r="G75" s="52">
        <f t="shared" si="15"/>
        <v>1400</v>
      </c>
      <c r="H75" s="52">
        <f t="shared" si="15"/>
        <v>1470.87</v>
      </c>
      <c r="J75" s="28"/>
    </row>
    <row r="76" spans="1:11" ht="15" customHeight="1" x14ac:dyDescent="0.25">
      <c r="A76" s="149" t="s">
        <v>61</v>
      </c>
      <c r="B76" s="150"/>
      <c r="C76" s="151"/>
      <c r="D76" s="35" t="s">
        <v>39</v>
      </c>
      <c r="E76" s="51">
        <f>SUM(E77)</f>
        <v>130</v>
      </c>
      <c r="F76" s="54">
        <f>SUM(F77)</f>
        <v>1560.87</v>
      </c>
      <c r="G76" s="54">
        <f>SUM(G77)</f>
        <v>1400</v>
      </c>
      <c r="H76" s="54">
        <f t="shared" ref="H76" si="16">SUM(H77)</f>
        <v>1470.87</v>
      </c>
      <c r="J76" s="28"/>
    </row>
    <row r="77" spans="1:11" ht="15" customHeight="1" x14ac:dyDescent="0.25">
      <c r="A77" s="152">
        <v>3</v>
      </c>
      <c r="B77" s="147"/>
      <c r="C77" s="148"/>
      <c r="D77" s="37" t="s">
        <v>15</v>
      </c>
      <c r="E77" s="51">
        <f>SUM(E78)</f>
        <v>130</v>
      </c>
      <c r="F77" s="54">
        <f>SUM(F78)</f>
        <v>1560.87</v>
      </c>
      <c r="G77" s="54">
        <f>SUM(G78)</f>
        <v>1400</v>
      </c>
      <c r="H77" s="54">
        <f t="shared" ref="H77" si="17">SUM(H78)</f>
        <v>1470.87</v>
      </c>
      <c r="J77" s="28"/>
    </row>
    <row r="78" spans="1:11" ht="15" customHeight="1" x14ac:dyDescent="0.25">
      <c r="A78" s="153">
        <v>32</v>
      </c>
      <c r="B78" s="154"/>
      <c r="C78" s="155"/>
      <c r="D78" s="37" t="s">
        <v>25</v>
      </c>
      <c r="E78" s="51">
        <v>130</v>
      </c>
      <c r="F78" s="54">
        <v>1560.87</v>
      </c>
      <c r="G78" s="54">
        <v>1400</v>
      </c>
      <c r="H78" s="54">
        <v>1470.87</v>
      </c>
      <c r="J78" s="28"/>
    </row>
    <row r="79" spans="1:11" ht="26.1" customHeight="1" x14ac:dyDescent="0.25">
      <c r="A79" s="168" t="s">
        <v>73</v>
      </c>
      <c r="B79" s="169"/>
      <c r="C79" s="170"/>
      <c r="D79" s="104"/>
      <c r="E79" s="103">
        <f>SUM(E70+E28+E6)</f>
        <v>1036099.71</v>
      </c>
      <c r="F79" s="103">
        <f>SUM(F70+F28+F6)</f>
        <v>1314138.43</v>
      </c>
      <c r="G79" s="103">
        <f>SUM(G70+G28+G6)</f>
        <v>1451028.14</v>
      </c>
      <c r="H79" s="103">
        <f>SUM(H70+H28+H6)</f>
        <v>1591353.77</v>
      </c>
      <c r="J79" s="28"/>
    </row>
    <row r="81" spans="8:8" ht="18" x14ac:dyDescent="0.25">
      <c r="H81" s="171"/>
    </row>
    <row r="82" spans="8:8" ht="18" x14ac:dyDescent="0.25">
      <c r="H82" s="171" t="s">
        <v>122</v>
      </c>
    </row>
    <row r="83" spans="8:8" ht="18" x14ac:dyDescent="0.25">
      <c r="H83" s="171" t="s">
        <v>123</v>
      </c>
    </row>
    <row r="84" spans="8:8" ht="18.75" x14ac:dyDescent="0.3">
      <c r="H84" s="88"/>
    </row>
    <row r="85" spans="8:8" ht="18.75" x14ac:dyDescent="0.3">
      <c r="H85" s="88"/>
    </row>
    <row r="86" spans="8:8" ht="18.75" x14ac:dyDescent="0.3">
      <c r="H86" s="88"/>
    </row>
  </sheetData>
  <mergeCells count="56">
    <mergeCell ref="A78:C78"/>
    <mergeCell ref="A76:C76"/>
    <mergeCell ref="A52:C52"/>
    <mergeCell ref="A72:C72"/>
    <mergeCell ref="A73:C73"/>
    <mergeCell ref="A74:C74"/>
    <mergeCell ref="A66:C66"/>
    <mergeCell ref="A75:C75"/>
    <mergeCell ref="A77:C77"/>
    <mergeCell ref="A67:C67"/>
    <mergeCell ref="A64:C64"/>
    <mergeCell ref="A65:C65"/>
    <mergeCell ref="A71:C71"/>
    <mergeCell ref="A79:C79"/>
    <mergeCell ref="A28:C28"/>
    <mergeCell ref="A29:C29"/>
    <mergeCell ref="A30:C30"/>
    <mergeCell ref="A31:C31"/>
    <mergeCell ref="A40:C40"/>
    <mergeCell ref="A33:C33"/>
    <mergeCell ref="A42:C42"/>
    <mergeCell ref="A44:C44"/>
    <mergeCell ref="A54:C54"/>
    <mergeCell ref="A55:C55"/>
    <mergeCell ref="A56:C56"/>
    <mergeCell ref="A57:C57"/>
    <mergeCell ref="A70:C70"/>
    <mergeCell ref="A41:C41"/>
    <mergeCell ref="A63:C63"/>
    <mergeCell ref="A8:C8"/>
    <mergeCell ref="A9:C9"/>
    <mergeCell ref="A11:C11"/>
    <mergeCell ref="A10:C10"/>
    <mergeCell ref="A32:C32"/>
    <mergeCell ref="A17:C17"/>
    <mergeCell ref="A23:C23"/>
    <mergeCell ref="A24:C24"/>
    <mergeCell ref="A13:C13"/>
    <mergeCell ref="A14:C14"/>
    <mergeCell ref="A18:C18"/>
    <mergeCell ref="A1:H1"/>
    <mergeCell ref="A3:H3"/>
    <mergeCell ref="A5:C5"/>
    <mergeCell ref="A62:C62"/>
    <mergeCell ref="A37:C37"/>
    <mergeCell ref="A38:C38"/>
    <mergeCell ref="A39:C39"/>
    <mergeCell ref="A50:C50"/>
    <mergeCell ref="A51:C51"/>
    <mergeCell ref="A59:C59"/>
    <mergeCell ref="A34:C34"/>
    <mergeCell ref="A58:C58"/>
    <mergeCell ref="A60:C60"/>
    <mergeCell ref="A61:C61"/>
    <mergeCell ref="A6:C6"/>
    <mergeCell ref="A7:C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2025-06-06T11:32:09Z</cp:lastPrinted>
  <dcterms:created xsi:type="dcterms:W3CDTF">2022-08-12T12:51:27Z</dcterms:created>
  <dcterms:modified xsi:type="dcterms:W3CDTF">2025-06-06T11:32:16Z</dcterms:modified>
</cp:coreProperties>
</file>