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Računovodstvo\Desktop\"/>
    </mc:Choice>
  </mc:AlternateContent>
  <xr:revisionPtr revIDLastSave="0" documentId="13_ncr:1_{340ECE85-D982-4898-AACA-68D88D5A912C}" xr6:coauthVersionLast="37" xr6:coauthVersionMax="37" xr10:uidLastSave="{00000000-0000-0000-0000-000000000000}"/>
  <bookViews>
    <workbookView xWindow="0" yWindow="0" windowWidth="28800" windowHeight="12225" xr2:uid="{00000000-000D-0000-FFFF-FFFF00000000}"/>
  </bookViews>
  <sheets>
    <sheet name="SAŽETAK" sheetId="10" r:id="rId1"/>
    <sheet name=" Račun prihoda i rashoda" sheetId="3" r:id="rId2"/>
    <sheet name="Prihodi i rashodi po izvorima" sheetId="8" r:id="rId3"/>
    <sheet name="Rashodi prema funkcijskoj kl" sheetId="5" r:id="rId4"/>
    <sheet name="Račun financiranja" sheetId="6" r:id="rId5"/>
    <sheet name="POSEBNI DIO" sheetId="7" r:id="rId6"/>
    <sheet name="List2" sheetId="2" r:id="rId7"/>
  </sheets>
  <calcPr calcId="17902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3" i="3" l="1"/>
  <c r="H28" i="3"/>
  <c r="H31" i="3"/>
  <c r="H59" i="7"/>
  <c r="H58" i="7"/>
  <c r="H75" i="7"/>
  <c r="H29" i="7"/>
  <c r="H64" i="7"/>
  <c r="H63" i="7"/>
  <c r="H68" i="7"/>
  <c r="H67" i="7"/>
  <c r="H66" i="7"/>
  <c r="H39" i="7"/>
  <c r="F31" i="7"/>
  <c r="G31" i="7"/>
  <c r="F32" i="7"/>
  <c r="G32" i="7"/>
  <c r="H9" i="7"/>
  <c r="H8" i="7"/>
  <c r="H7" i="7"/>
  <c r="H13" i="7"/>
  <c r="H24" i="7"/>
  <c r="H23" i="7"/>
  <c r="H6" i="7"/>
  <c r="H50" i="7"/>
  <c r="H48" i="7"/>
  <c r="H47" i="7"/>
  <c r="H45" i="7"/>
  <c r="H42" i="7"/>
  <c r="H41" i="7"/>
  <c r="H38" i="7"/>
  <c r="H34" i="7"/>
  <c r="H25" i="7"/>
  <c r="C26" i="8"/>
  <c r="D26" i="8"/>
  <c r="E26" i="8"/>
  <c r="B26" i="8"/>
  <c r="B10" i="8"/>
  <c r="C10" i="8"/>
  <c r="D10" i="8"/>
  <c r="E10" i="8"/>
  <c r="F11" i="10"/>
  <c r="F8" i="10"/>
  <c r="F14" i="10"/>
  <c r="F37" i="10"/>
  <c r="G34" i="10"/>
  <c r="G37" i="10"/>
  <c r="H34" i="10"/>
  <c r="H37" i="10"/>
  <c r="I37" i="10"/>
  <c r="I8" i="10"/>
  <c r="I11" i="10"/>
  <c r="I14" i="10"/>
  <c r="I21" i="10"/>
  <c r="I22" i="10"/>
  <c r="I28" i="10"/>
  <c r="I29" i="10"/>
  <c r="H8" i="10"/>
  <c r="H11" i="10"/>
  <c r="H14" i="10"/>
  <c r="H21" i="10"/>
  <c r="H22" i="10"/>
  <c r="H28" i="10"/>
  <c r="H29" i="10"/>
  <c r="G8" i="10"/>
  <c r="G11" i="10"/>
  <c r="G14" i="10"/>
  <c r="G21" i="10"/>
  <c r="G22" i="10"/>
  <c r="G28" i="10"/>
  <c r="G29" i="10"/>
  <c r="F21" i="10"/>
  <c r="F22" i="10"/>
  <c r="F28" i="10"/>
  <c r="F29" i="10"/>
  <c r="C10" i="5"/>
  <c r="D10" i="5"/>
  <c r="E10" i="5"/>
  <c r="C11" i="5"/>
  <c r="D11" i="5"/>
  <c r="E11" i="5"/>
  <c r="B11" i="5"/>
  <c r="F10" i="3"/>
  <c r="F15" i="3"/>
  <c r="F17" i="3"/>
  <c r="G13" i="7"/>
  <c r="G9" i="7"/>
  <c r="G8" i="7"/>
  <c r="G7" i="7"/>
  <c r="G24" i="7"/>
  <c r="G23" i="7"/>
  <c r="G6" i="7"/>
  <c r="F9" i="7"/>
  <c r="F8" i="7"/>
  <c r="F7" i="7"/>
  <c r="F13" i="7"/>
  <c r="F24" i="7"/>
  <c r="F23" i="7"/>
  <c r="F6" i="7"/>
  <c r="F39" i="7"/>
  <c r="F38" i="7"/>
  <c r="F42" i="7"/>
  <c r="F41" i="7"/>
  <c r="F48" i="7"/>
  <c r="F47" i="7"/>
  <c r="F34" i="7"/>
  <c r="F29" i="7"/>
  <c r="F64" i="7"/>
  <c r="F63" i="7"/>
  <c r="F59" i="7"/>
  <c r="F68" i="7"/>
  <c r="F67" i="7"/>
  <c r="F66" i="7"/>
  <c r="F58" i="7"/>
  <c r="F75" i="7"/>
  <c r="G30" i="7"/>
  <c r="G50" i="7"/>
  <c r="G39" i="7"/>
  <c r="G38" i="7"/>
  <c r="G42" i="7"/>
  <c r="G41" i="7"/>
  <c r="G48" i="7"/>
  <c r="G47" i="7"/>
  <c r="G34" i="7"/>
  <c r="G29" i="7"/>
  <c r="E31" i="7"/>
  <c r="E30" i="7"/>
  <c r="E42" i="7"/>
  <c r="E41" i="7"/>
  <c r="E34" i="7"/>
  <c r="E29" i="7"/>
  <c r="E28" i="3"/>
  <c r="E23" i="3"/>
  <c r="E31" i="3"/>
  <c r="G23" i="3"/>
  <c r="G28" i="3"/>
  <c r="G31" i="3"/>
  <c r="F23" i="3"/>
  <c r="F28" i="3"/>
  <c r="F31" i="3"/>
  <c r="C29" i="8"/>
  <c r="D29" i="8"/>
  <c r="E29" i="8"/>
  <c r="C33" i="8"/>
  <c r="D33" i="8"/>
  <c r="E33" i="8"/>
  <c r="C11" i="8"/>
  <c r="D11" i="8"/>
  <c r="E11" i="8"/>
  <c r="C19" i="8"/>
  <c r="D19" i="8"/>
  <c r="E19" i="8"/>
  <c r="C17" i="8"/>
  <c r="D17" i="8"/>
  <c r="E17" i="8"/>
  <c r="C13" i="8"/>
  <c r="D13" i="8"/>
  <c r="E13" i="8"/>
  <c r="F25" i="7"/>
  <c r="B19" i="8"/>
  <c r="B17" i="8"/>
  <c r="B13" i="8"/>
  <c r="B11" i="8"/>
  <c r="B33" i="8"/>
  <c r="B29" i="8"/>
  <c r="B10" i="5"/>
  <c r="E13" i="7"/>
  <c r="E32" i="7"/>
  <c r="E15" i="7"/>
  <c r="E9" i="7"/>
  <c r="E59" i="7"/>
  <c r="E58" i="7"/>
  <c r="G45" i="7"/>
  <c r="G64" i="7"/>
  <c r="G63" i="7"/>
  <c r="G59" i="7"/>
  <c r="G68" i="7"/>
  <c r="G67" i="7"/>
  <c r="G66" i="7"/>
  <c r="G25" i="7"/>
  <c r="E8" i="7"/>
  <c r="E7" i="7"/>
  <c r="E18" i="7"/>
  <c r="E17" i="7"/>
  <c r="E24" i="7"/>
  <c r="E23" i="7"/>
  <c r="E25" i="7"/>
  <c r="E6" i="7"/>
  <c r="G58" i="7"/>
  <c r="E75" i="7"/>
  <c r="G15" i="3"/>
  <c r="G17" i="3"/>
  <c r="H15" i="3"/>
  <c r="H17" i="3"/>
  <c r="E15" i="3"/>
  <c r="E17" i="3"/>
  <c r="G10" i="3"/>
  <c r="H10" i="3"/>
  <c r="E10" i="3"/>
  <c r="G75" i="7"/>
</calcChain>
</file>

<file path=xl/sharedStrings.xml><?xml version="1.0" encoding="utf-8"?>
<sst xmlns="http://schemas.openxmlformats.org/spreadsheetml/2006/main" count="256" uniqueCount="138">
  <si>
    <t>PRIHODI UKUPNO</t>
  </si>
  <si>
    <t>PRIHODI POSLOVANJA</t>
  </si>
  <si>
    <t>RASHODI UKUPNO</t>
  </si>
  <si>
    <t>RAZLIKA - VIŠAK / MANJAK</t>
  </si>
  <si>
    <t>VIŠAK / MANJAK IZ PRETHODNE(IH) GODINE KOJI ĆE SE RASPOREDITI / POKRITI</t>
  </si>
  <si>
    <t>NETO FINANCIRANJE</t>
  </si>
  <si>
    <t>VIŠAK / MANJAK + NETO FINANCIRANJE</t>
  </si>
  <si>
    <t>Izvršenje 2021.</t>
  </si>
  <si>
    <t>Plan 2022.</t>
  </si>
  <si>
    <t>Naziv prihoda</t>
  </si>
  <si>
    <t xml:space="preserve">A. RAČUN PRIHODA I RASHODA </t>
  </si>
  <si>
    <t>Razred</t>
  </si>
  <si>
    <t>Skupina</t>
  </si>
  <si>
    <t>Izvor</t>
  </si>
  <si>
    <t>Prihodi poslovanja</t>
  </si>
  <si>
    <t>Opći prihodi i primici</t>
  </si>
  <si>
    <t>Prihodi od prodaje nefinancijske imovine</t>
  </si>
  <si>
    <t>RASHODI POSLOVANJA</t>
  </si>
  <si>
    <t>Naziv rashoda</t>
  </si>
  <si>
    <t>Rashodi poslovanja</t>
  </si>
  <si>
    <t>Rashodi za zaposlene</t>
  </si>
  <si>
    <t>Rashodi za nabavu nefinancijske imovine</t>
  </si>
  <si>
    <t>RASHODI PREMA FUNKCIJSKOJ KLASIFIKACIJI</t>
  </si>
  <si>
    <t>BROJČANA OZNAKA I NAZIV</t>
  </si>
  <si>
    <t>UKUPNI RASHODI</t>
  </si>
  <si>
    <t>B. RAČUN FINANCIRANJA</t>
  </si>
  <si>
    <t>Primici od financijske imovine i zaduživanja</t>
  </si>
  <si>
    <t>Izdaci za financijsku imovinu i otplate zajmova</t>
  </si>
  <si>
    <t>II. POSEBNI DIO</t>
  </si>
  <si>
    <t>I. OPĆI DIO</t>
  </si>
  <si>
    <t>Šifra</t>
  </si>
  <si>
    <t xml:space="preserve">Naziv </t>
  </si>
  <si>
    <t>Materijalni rashodi</t>
  </si>
  <si>
    <t>Primici od zaduživanja</t>
  </si>
  <si>
    <t>Namjenski primici od zaduživanja</t>
  </si>
  <si>
    <t>Izdaci za otplatu glavnice primljenih kredita i zajmova</t>
  </si>
  <si>
    <t>Vlastiti prihodi</t>
  </si>
  <si>
    <t>A) SAŽETAK RAČUNA PRIHODA I RASHODA</t>
  </si>
  <si>
    <t>B) SAŽETAK RAČUNA FINANCIRANJA</t>
  </si>
  <si>
    <t>Plan za 2023.</t>
  </si>
  <si>
    <t>Projekcija 
za 2024.</t>
  </si>
  <si>
    <t>Projekcija 
za 2025.</t>
  </si>
  <si>
    <t>Prihodi od prodaje proizvedene dugotrajne imovine</t>
  </si>
  <si>
    <t>Pomoći iz inozemstva i od subjekata unutar općeg proračuna</t>
  </si>
  <si>
    <t>Prihodi iz nadležnog proračuna i od HZZO-a temeljem ugovornih obveza</t>
  </si>
  <si>
    <t>FINANCIJSKI PLAN PRORAČUNSKOG KORISNIKA JEDINICE LOKALNE I PODRUČNE (REGIONALNE) SAMOUPRAVE 
ZA 2023. I PROJEKCIJA ZA 2024. I 2025. GODINU</t>
  </si>
  <si>
    <t>Rashodi za nabavu proizvedene dugotrajne imovine</t>
  </si>
  <si>
    <t>Naziv</t>
  </si>
  <si>
    <t>Državni proračun</t>
  </si>
  <si>
    <t>F.P. i dod.udio u por.na dohodak</t>
  </si>
  <si>
    <t>Prihodi od upravnih i administrativnih pristojbi,pristojbi po posebnim propisima i naknada</t>
  </si>
  <si>
    <t>Prihodi za posebne namjene</t>
  </si>
  <si>
    <t>Prihodi od prodaje proizvoda i robe te pruženih usluga i prihodi od donacija</t>
  </si>
  <si>
    <t>Tekuće donacije-korisnici</t>
  </si>
  <si>
    <t>Višak/manjak prihoda korisnici</t>
  </si>
  <si>
    <t>Pomoći iz inozemstva</t>
  </si>
  <si>
    <t>Financijski rashodi</t>
  </si>
  <si>
    <t>Rashodi za dodatna ulaganja na nefinancijskoj imovini</t>
  </si>
  <si>
    <t>09 Obrazovanje</t>
  </si>
  <si>
    <t>0922 Više srednjoškolsko obrazovanje</t>
  </si>
  <si>
    <t>PROGRAM 2204</t>
  </si>
  <si>
    <t>Srednje školstvo -standard</t>
  </si>
  <si>
    <t>Aktivnost A2204-01</t>
  </si>
  <si>
    <t>Djelatnost srednjih škola</t>
  </si>
  <si>
    <t>Izvor financiranja 45</t>
  </si>
  <si>
    <t>Hitne intervencije u srednjim školama</t>
  </si>
  <si>
    <t>Aktivnost A2204-07</t>
  </si>
  <si>
    <t>Tekući projekt T2204-04</t>
  </si>
  <si>
    <t>Izvor financiranja 51</t>
  </si>
  <si>
    <t>Administracija i upravljanje</t>
  </si>
  <si>
    <t>PROGRAM 2205</t>
  </si>
  <si>
    <t>Srednje školstvo -iznad standarda</t>
  </si>
  <si>
    <t>Aktivnost A2205-01</t>
  </si>
  <si>
    <t>Javne potrebe u prosvjeti-korisnici u SŠ</t>
  </si>
  <si>
    <t>Izvor financiranja 11</t>
  </si>
  <si>
    <t>Aktivnost A2205-12</t>
  </si>
  <si>
    <t>Podizanje kvalitete i standarda u školstvu</t>
  </si>
  <si>
    <t>Izvor financiranja 42</t>
  </si>
  <si>
    <t>Izvor financiranja 41</t>
  </si>
  <si>
    <t>Aktivnost A2205-22</t>
  </si>
  <si>
    <t>Natjecanje i smotre u SŠ</t>
  </si>
  <si>
    <t>PROGRAM 4302</t>
  </si>
  <si>
    <t>Tekući projekt T4302-64</t>
  </si>
  <si>
    <t>Projekt Erasmus KA1+Gim.F.Petrića</t>
  </si>
  <si>
    <t>Izvor financiranja 54</t>
  </si>
  <si>
    <t>Tekući projekt T4302-91</t>
  </si>
  <si>
    <t>Projekt Erasmus +Gim.F.Petrića-Eksp.,kreat.i inov</t>
  </si>
  <si>
    <t>Kapitalni projekt K2204-02</t>
  </si>
  <si>
    <t>Opremanje poslovnih prostorija</t>
  </si>
  <si>
    <t>Izvor financiranja 61</t>
  </si>
  <si>
    <t>UKUPNO</t>
  </si>
  <si>
    <t>Izvršenje 2022.</t>
  </si>
  <si>
    <t>PROGRAM 2203</t>
  </si>
  <si>
    <t>Tekući projekt T2203-02</t>
  </si>
  <si>
    <t>Projektna dokumentacija-Javne potrebe</t>
  </si>
  <si>
    <t>PRIHODI POSLOVANJA PREMA IZVORIMA FINANCIRANJA</t>
  </si>
  <si>
    <t>Brojčana oznaka i naziv</t>
  </si>
  <si>
    <t>Plan 2023.</t>
  </si>
  <si>
    <t>1 Opći prihodi i primici</t>
  </si>
  <si>
    <t xml:space="preserve">  11 Opći prihodi i primici</t>
  </si>
  <si>
    <t>4 Prihodi za posebne namjene</t>
  </si>
  <si>
    <t>5 Pomoći</t>
  </si>
  <si>
    <t>RASHODI POSLOVANJA PREMA IZVORIMA FINANCIRANJA</t>
  </si>
  <si>
    <t xml:space="preserve">  51 Pomoći iz državnog proračuna</t>
  </si>
  <si>
    <t>6 Donacije</t>
  </si>
  <si>
    <t xml:space="preserve">  61 Donacije-proračunski korisnici</t>
  </si>
  <si>
    <t xml:space="preserve"> '45 F.P.I dod.udio u por.na dohodak</t>
  </si>
  <si>
    <t xml:space="preserve">  42 Višak/manjak prihoda korisnici</t>
  </si>
  <si>
    <r>
      <t xml:space="preserve"> </t>
    </r>
    <r>
      <rPr>
        <i/>
        <sz val="10"/>
        <rFont val="Arial"/>
        <family val="2"/>
        <charset val="238"/>
      </rPr>
      <t xml:space="preserve"> 41 Prihodi za posebne namjene-proračunski korisnici</t>
    </r>
  </si>
  <si>
    <t>Izvršenje 2022.*</t>
  </si>
  <si>
    <t>6 PRIHODI POSLOVANJA</t>
  </si>
  <si>
    <t>7 PRIHODI OD PRODAJE NEFINANCIJSKE IMOVINE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</si>
  <si>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</si>
  <si>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</si>
  <si>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</si>
  <si>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</si>
  <si>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 xml:space="preserve">C) PRENESENI VIŠAK ILI PRENESENI MANJAK </t>
  </si>
  <si>
    <t>PRIJENOS VIŠKA / MANJKA IZ PRETHODNE(IH) GODINE</t>
  </si>
  <si>
    <t>PRIJENOS VIŠKA / MANJKA U SLJEDEĆE RAZDOBLJE</t>
  </si>
  <si>
    <t>VIŠAK / MANJAK + NETO FINANCIRANJE + PRIJENOS VIŠKA / MANJKA IZ PRETHODNE(IH) GODINE - PRIJENOS VIŠKA / MANJKA U SLJEDEĆE RAZDOBLJE</t>
  </si>
  <si>
    <t>D) VIŠEGODIŠNJI PLAN URAVNOTEŽENJA</t>
  </si>
  <si>
    <t>VIŠAK / MANJAK TEKUĆE GODINE</t>
  </si>
  <si>
    <t>* Napomena: Iznosi u stupcima Izvršenje 2022. preračunavaju se iz kuna u eure prema fiksnom tečaju konverzije (1 EUR=7,53450 kuna) i po pravilima za preračunavanje i zaokruživanje.</t>
  </si>
  <si>
    <t>Ostali rashodi</t>
  </si>
  <si>
    <t>Aktivnost A2205-37</t>
  </si>
  <si>
    <t>Zalihe menstrualnih higijenskih potrepština</t>
  </si>
  <si>
    <t>Plan 2024.</t>
  </si>
  <si>
    <t>UKUPNI PRIHODI</t>
  </si>
  <si>
    <t>Plan  2024.</t>
  </si>
  <si>
    <t>Osnovno školstvo-iznad standarda</t>
  </si>
  <si>
    <t>Projekti EU</t>
  </si>
  <si>
    <t>Ravnateljica:</t>
  </si>
  <si>
    <t>Blanka Pedišić,prof.</t>
  </si>
  <si>
    <t>Prve izmjene i dopune Financijskog plana 2024.g.</t>
  </si>
  <si>
    <t>PRVE IZMJENE I DOPUNE FINANCIJSKOG PLANA GIMNAZIJE FRANJE PETRIĆA 
ZA 2024.GODINU</t>
  </si>
  <si>
    <t>PRVE IZMJENE I DOPUNE  FINANCIJSKOG PLANA GIMNAZIJE FRANJE PETRIĆA
ZA 2024.GODINU</t>
  </si>
  <si>
    <t>PRVE IZMJENE I DOPUNE FINANCIJSKOG  PLANA GIMNAZIJE FRANJE PETRIĆA 
ZA 2024. GODINU</t>
  </si>
  <si>
    <t>PRVE IZMJENE I DOPUNE FINANCIJSKOG PLANA GIMNAZIJE FRANJE PETRIĆA
ZA 2024.GODINU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</si>
</sst>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\ _k_n_-;\-* #,##0.00\ _k_n_-;_-* &quot;-&quot;??\ _k_n_-;_-@_-"/>
    <numFmt numFmtId="164" formatCode="#,##0.0000"/>
  </numFmts>
  <fonts count="2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i/>
      <sz val="9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i/>
      <sz val="10"/>
      <color indexed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0"/>
      <color rgb="FF000000"/>
      <name val="Arial"/>
      <family val="2"/>
      <charset val="238"/>
    </font>
    <font>
      <i/>
      <sz val="10"/>
      <color rgb="FF000000"/>
      <name val="Arial"/>
      <family val="2"/>
      <charset val="238"/>
    </font>
    <font>
      <sz val="12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sz val="14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3" fontId="17" fillId="0" borderId="0" applyFont="0" applyFill="0" applyBorder="0" applyAlignment="0" applyProtection="0"/>
  </cellStyleXfs>
  <cellXfs count="179">
    <xf numFmtId="0" fontId="0" fillId="0" borderId="0" xfId="0"/>
    <xf numFmtId="0" fontId="2" fillId="0" borderId="0" xfId="0" applyNumberFormat="1" applyFont="1" applyFill="1" applyBorder="1" applyAlignment="1" applyProtection="1">
      <alignment horizontal="left" wrapText="1"/>
    </xf>
    <xf numFmtId="0" fontId="4" fillId="0" borderId="0" xfId="0" applyNumberFormat="1" applyFont="1" applyFill="1" applyBorder="1" applyAlignment="1" applyProtection="1">
      <alignment wrapText="1"/>
    </xf>
    <xf numFmtId="0" fontId="6" fillId="2" borderId="3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vertical="center" wrapText="1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3" fontId="3" fillId="2" borderId="4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 applyProtection="1">
      <alignment horizontal="right" wrapText="1"/>
    </xf>
    <xf numFmtId="0" fontId="10" fillId="2" borderId="3" xfId="0" applyNumberFormat="1" applyFont="1" applyFill="1" applyBorder="1" applyAlignment="1" applyProtection="1">
      <alignment horizontal="left" vertical="center" wrapText="1"/>
    </xf>
    <xf numFmtId="0" fontId="8" fillId="2" borderId="3" xfId="0" quotePrefix="1" applyFont="1" applyFill="1" applyBorder="1" applyAlignment="1">
      <alignment horizontal="left" vertical="center"/>
    </xf>
    <xf numFmtId="0" fontId="9" fillId="2" borderId="3" xfId="0" quotePrefix="1" applyFont="1" applyFill="1" applyBorder="1" applyAlignment="1">
      <alignment horizontal="left" vertical="center"/>
    </xf>
    <xf numFmtId="0" fontId="10" fillId="2" borderId="3" xfId="0" applyFont="1" applyFill="1" applyBorder="1" applyAlignment="1">
      <alignment horizontal="left" vertical="center"/>
    </xf>
    <xf numFmtId="0" fontId="10" fillId="2" borderId="3" xfId="0" applyNumberFormat="1" applyFont="1" applyFill="1" applyBorder="1" applyAlignment="1" applyProtection="1">
      <alignment horizontal="left" vertical="center"/>
    </xf>
    <xf numFmtId="0" fontId="8" fillId="2" borderId="3" xfId="0" applyNumberFormat="1" applyFont="1" applyFill="1" applyBorder="1" applyAlignment="1" applyProtection="1">
      <alignment horizontal="left" vertical="center" wrapText="1"/>
    </xf>
    <xf numFmtId="0" fontId="9" fillId="2" borderId="3" xfId="0" quotePrefix="1" applyFont="1" applyFill="1" applyBorder="1" applyAlignment="1">
      <alignment horizontal="left" vertical="center" wrapText="1"/>
    </xf>
    <xf numFmtId="0" fontId="6" fillId="4" borderId="4" xfId="0" applyNumberFormat="1" applyFont="1" applyFill="1" applyBorder="1" applyAlignment="1" applyProtection="1">
      <alignment horizontal="center" vertical="center" wrapText="1"/>
    </xf>
    <xf numFmtId="0" fontId="6" fillId="4" borderId="3" xfId="0" applyNumberFormat="1" applyFont="1" applyFill="1" applyBorder="1" applyAlignment="1" applyProtection="1">
      <alignment horizontal="center" vertical="center" wrapText="1"/>
    </xf>
    <xf numFmtId="0" fontId="2" fillId="0" borderId="0" xfId="0" quotePrefix="1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10" fillId="2" borderId="3" xfId="0" applyNumberFormat="1" applyFont="1" applyFill="1" applyBorder="1" applyAlignment="1" applyProtection="1">
      <alignment vertical="center" wrapText="1"/>
    </xf>
    <xf numFmtId="0" fontId="8" fillId="2" borderId="3" xfId="0" applyNumberFormat="1" applyFont="1" applyFill="1" applyBorder="1" applyAlignment="1" applyProtection="1">
      <alignment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6" fillId="0" borderId="1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center" wrapText="1"/>
    </xf>
    <xf numFmtId="0" fontId="6" fillId="0" borderId="2" xfId="0" quotePrefix="1" applyNumberFormat="1" applyFont="1" applyFill="1" applyBorder="1" applyAlignment="1" applyProtection="1">
      <alignment horizontal="left"/>
    </xf>
    <xf numFmtId="0" fontId="10" fillId="3" borderId="1" xfId="0" applyFont="1" applyFill="1" applyBorder="1" applyAlignment="1">
      <alignment horizontal="left" vertical="center"/>
    </xf>
    <xf numFmtId="0" fontId="16" fillId="2" borderId="4" xfId="0" applyNumberFormat="1" applyFont="1" applyFill="1" applyBorder="1" applyAlignment="1" applyProtection="1">
      <alignment horizontal="left" vertical="center" wrapText="1"/>
    </xf>
    <xf numFmtId="43" fontId="0" fillId="0" borderId="0" xfId="1" applyFont="1"/>
    <xf numFmtId="0" fontId="8" fillId="2" borderId="3" xfId="0" quotePrefix="1" applyFont="1" applyFill="1" applyBorder="1" applyAlignment="1">
      <alignment horizontal="left" vertical="center" wrapText="1"/>
    </xf>
    <xf numFmtId="0" fontId="0" fillId="0" borderId="3" xfId="0" applyBorder="1"/>
    <xf numFmtId="0" fontId="0" fillId="0" borderId="3" xfId="0" applyBorder="1" applyAlignment="1">
      <alignment horizontal="left"/>
    </xf>
    <xf numFmtId="0" fontId="0" fillId="0" borderId="3" xfId="0" applyBorder="1" applyAlignment="1">
      <alignment wrapText="1"/>
    </xf>
    <xf numFmtId="3" fontId="0" fillId="0" borderId="0" xfId="0" applyNumberFormat="1"/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16" fillId="2" borderId="4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 indent="1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0" fontId="0" fillId="0" borderId="0" xfId="0" applyBorder="1"/>
    <xf numFmtId="0" fontId="0" fillId="2" borderId="3" xfId="0" applyFill="1" applyBorder="1"/>
    <xf numFmtId="0" fontId="0" fillId="2" borderId="3" xfId="0" applyFill="1" applyBorder="1" applyAlignment="1">
      <alignment horizontal="left"/>
    </xf>
    <xf numFmtId="0" fontId="0" fillId="2" borderId="3" xfId="0" applyFill="1" applyBorder="1" applyAlignment="1">
      <alignment wrapText="1"/>
    </xf>
    <xf numFmtId="0" fontId="8" fillId="2" borderId="4" xfId="0" quotePrefix="1" applyFont="1" applyFill="1" applyBorder="1" applyAlignment="1">
      <alignment horizontal="left" vertical="center"/>
    </xf>
    <xf numFmtId="0" fontId="10" fillId="2" borderId="4" xfId="0" quotePrefix="1" applyFont="1" applyFill="1" applyBorder="1" applyAlignment="1">
      <alignment horizontal="left" vertical="center"/>
    </xf>
    <xf numFmtId="0" fontId="3" fillId="2" borderId="1" xfId="0" applyNumberFormat="1" applyFont="1" applyFill="1" applyBorder="1" applyAlignment="1" applyProtection="1">
      <alignment horizontal="right" vertical="center" wrapText="1" indent="1"/>
    </xf>
    <xf numFmtId="0" fontId="18" fillId="2" borderId="4" xfId="0" applyNumberFormat="1" applyFont="1" applyFill="1" applyBorder="1" applyAlignment="1" applyProtection="1">
      <alignment horizontal="left" vertical="center" wrapText="1"/>
    </xf>
    <xf numFmtId="0" fontId="19" fillId="2" borderId="4" xfId="0" applyNumberFormat="1" applyFont="1" applyFill="1" applyBorder="1" applyAlignment="1" applyProtection="1">
      <alignment horizontal="left" vertical="center" wrapText="1"/>
    </xf>
    <xf numFmtId="43" fontId="0" fillId="0" borderId="0" xfId="0" applyNumberFormat="1"/>
    <xf numFmtId="3" fontId="3" fillId="2" borderId="0" xfId="0" applyNumberFormat="1" applyFont="1" applyFill="1" applyBorder="1" applyAlignment="1">
      <alignment horizontal="right"/>
    </xf>
    <xf numFmtId="0" fontId="6" fillId="5" borderId="4" xfId="0" applyNumberFormat="1" applyFont="1" applyFill="1" applyBorder="1" applyAlignment="1" applyProtection="1">
      <alignment horizontal="left" vertical="center" wrapText="1"/>
    </xf>
    <xf numFmtId="0" fontId="18" fillId="5" borderId="4" xfId="0" applyNumberFormat="1" applyFont="1" applyFill="1" applyBorder="1" applyAlignment="1" applyProtection="1">
      <alignment horizontal="left" vertical="center" wrapText="1"/>
    </xf>
    <xf numFmtId="0" fontId="10" fillId="5" borderId="3" xfId="0" applyFont="1" applyFill="1" applyBorder="1" applyAlignment="1">
      <alignment horizontal="left" vertical="center"/>
    </xf>
    <xf numFmtId="0" fontId="10" fillId="5" borderId="3" xfId="0" applyNumberFormat="1" applyFont="1" applyFill="1" applyBorder="1" applyAlignment="1" applyProtection="1">
      <alignment horizontal="left" vertical="center"/>
    </xf>
    <xf numFmtId="0" fontId="10" fillId="5" borderId="3" xfId="0" applyNumberFormat="1" applyFont="1" applyFill="1" applyBorder="1" applyAlignment="1" applyProtection="1">
      <alignment vertical="center" wrapText="1"/>
    </xf>
    <xf numFmtId="0" fontId="10" fillId="5" borderId="3" xfId="0" applyNumberFormat="1" applyFont="1" applyFill="1" applyBorder="1" applyAlignment="1" applyProtection="1">
      <alignment horizontal="left" vertical="center" wrapText="1"/>
    </xf>
    <xf numFmtId="0" fontId="1" fillId="0" borderId="0" xfId="0" applyFont="1"/>
    <xf numFmtId="0" fontId="10" fillId="6" borderId="3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6" fillId="5" borderId="4" xfId="0" applyNumberFormat="1" applyFont="1" applyFill="1" applyBorder="1" applyAlignment="1" applyProtection="1">
      <alignment horizontal="left" vertical="center"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16" fillId="2" borderId="4" xfId="0" applyNumberFormat="1" applyFont="1" applyFill="1" applyBorder="1" applyAlignment="1" applyProtection="1">
      <alignment horizontal="left" vertical="center" wrapText="1"/>
    </xf>
    <xf numFmtId="4" fontId="0" fillId="0" borderId="0" xfId="0" applyNumberFormat="1" applyFill="1" applyBorder="1" applyAlignment="1" applyProtection="1"/>
    <xf numFmtId="0" fontId="3" fillId="2" borderId="4" xfId="0" applyNumberFormat="1" applyFont="1" applyFill="1" applyBorder="1" applyAlignment="1">
      <alignment horizontal="right"/>
    </xf>
    <xf numFmtId="4" fontId="3" fillId="2" borderId="4" xfId="0" applyNumberFormat="1" applyFont="1" applyFill="1" applyBorder="1" applyAlignment="1">
      <alignment horizontal="right"/>
    </xf>
    <xf numFmtId="4" fontId="6" fillId="2" borderId="4" xfId="0" applyNumberFormat="1" applyFont="1" applyFill="1" applyBorder="1" applyAlignment="1">
      <alignment horizontal="right"/>
    </xf>
    <xf numFmtId="0" fontId="3" fillId="2" borderId="1" xfId="0" applyNumberFormat="1" applyFont="1" applyFill="1" applyBorder="1" applyAlignment="1" applyProtection="1">
      <alignment horizontal="center" vertical="center" wrapText="1"/>
    </xf>
    <xf numFmtId="0" fontId="3" fillId="2" borderId="2" xfId="0" applyNumberFormat="1" applyFont="1" applyFill="1" applyBorder="1" applyAlignment="1" applyProtection="1">
      <alignment horizontal="center" vertical="center" wrapText="1"/>
    </xf>
    <xf numFmtId="0" fontId="3" fillId="2" borderId="4" xfId="0" applyNumberFormat="1" applyFont="1" applyFill="1" applyBorder="1" applyAlignment="1" applyProtection="1">
      <alignment horizontal="center" vertical="center" wrapText="1"/>
    </xf>
    <xf numFmtId="4" fontId="6" fillId="5" borderId="4" xfId="0" applyNumberFormat="1" applyFont="1" applyFill="1" applyBorder="1" applyAlignment="1">
      <alignment horizontal="right"/>
    </xf>
    <xf numFmtId="4" fontId="0" fillId="2" borderId="3" xfId="0" applyNumberFormat="1" applyFill="1" applyBorder="1"/>
    <xf numFmtId="4" fontId="3" fillId="2" borderId="3" xfId="0" applyNumberFormat="1" applyFont="1" applyFill="1" applyBorder="1" applyAlignment="1">
      <alignment horizontal="right"/>
    </xf>
    <xf numFmtId="0" fontId="20" fillId="0" borderId="0" xfId="0" applyFont="1" applyAlignment="1">
      <alignment wrapText="1"/>
    </xf>
    <xf numFmtId="0" fontId="21" fillId="0" borderId="0" xfId="0" quotePrefix="1" applyNumberFormat="1" applyFont="1" applyFill="1" applyBorder="1" applyAlignment="1" applyProtection="1">
      <alignment horizontal="center" vertical="center" wrapText="1"/>
    </xf>
    <xf numFmtId="0" fontId="22" fillId="0" borderId="0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/>
    <xf numFmtId="0" fontId="10" fillId="0" borderId="1" xfId="0" quotePrefix="1" applyFont="1" applyBorder="1" applyAlignment="1">
      <alignment horizontal="left" wrapText="1"/>
    </xf>
    <xf numFmtId="0" fontId="10" fillId="0" borderId="2" xfId="0" quotePrefix="1" applyFont="1" applyBorder="1" applyAlignment="1">
      <alignment horizontal="left" wrapText="1"/>
    </xf>
    <xf numFmtId="0" fontId="10" fillId="0" borderId="2" xfId="0" quotePrefix="1" applyFont="1" applyBorder="1" applyAlignment="1">
      <alignment horizontal="center" wrapText="1"/>
    </xf>
    <xf numFmtId="0" fontId="10" fillId="0" borderId="2" xfId="0" quotePrefix="1" applyNumberFormat="1" applyFont="1" applyFill="1" applyBorder="1" applyAlignment="1" applyProtection="1">
      <alignment horizontal="left"/>
    </xf>
    <xf numFmtId="0" fontId="10" fillId="2" borderId="3" xfId="0" applyNumberFormat="1" applyFont="1" applyFill="1" applyBorder="1" applyAlignment="1" applyProtection="1">
      <alignment horizontal="center" vertical="center" wrapText="1"/>
    </xf>
    <xf numFmtId="4" fontId="0" fillId="0" borderId="0" xfId="0" applyNumberFormat="1"/>
    <xf numFmtId="0" fontId="3" fillId="2" borderId="1" xfId="0" applyNumberFormat="1" applyFont="1" applyFill="1" applyBorder="1" applyAlignment="1" applyProtection="1">
      <alignment horizontal="left" vertical="center" wrapText="1" indent="1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0" fontId="3" fillId="2" borderId="1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2" fillId="0" borderId="0" xfId="0" applyFont="1" applyAlignment="1">
      <alignment wrapText="1"/>
    </xf>
    <xf numFmtId="0" fontId="8" fillId="3" borderId="2" xfId="0" applyNumberFormat="1" applyFont="1" applyFill="1" applyBorder="1" applyAlignment="1" applyProtection="1">
      <alignment vertical="center"/>
    </xf>
    <xf numFmtId="0" fontId="7" fillId="0" borderId="0" xfId="0" applyNumberFormat="1" applyFont="1" applyFill="1" applyBorder="1" applyAlignment="1" applyProtection="1">
      <alignment horizontal="center" vertical="center" wrapText="1"/>
    </xf>
    <xf numFmtId="4" fontId="0" fillId="0" borderId="3" xfId="0" applyNumberFormat="1" applyBorder="1"/>
    <xf numFmtId="4" fontId="1" fillId="6" borderId="3" xfId="0" applyNumberFormat="1" applyFont="1" applyFill="1" applyBorder="1"/>
    <xf numFmtId="164" fontId="0" fillId="0" borderId="0" xfId="0" applyNumberFormat="1"/>
    <xf numFmtId="4" fontId="6" fillId="6" borderId="4" xfId="0" applyNumberFormat="1" applyFont="1" applyFill="1" applyBorder="1" applyAlignment="1">
      <alignment horizontal="right"/>
    </xf>
    <xf numFmtId="4" fontId="6" fillId="3" borderId="3" xfId="0" applyNumberFormat="1" applyFont="1" applyFill="1" applyBorder="1" applyAlignment="1">
      <alignment horizontal="right"/>
    </xf>
    <xf numFmtId="4" fontId="6" fillId="0" borderId="3" xfId="0" applyNumberFormat="1" applyFont="1" applyFill="1" applyBorder="1" applyAlignment="1">
      <alignment horizontal="right"/>
    </xf>
    <xf numFmtId="4" fontId="6" fillId="0" borderId="3" xfId="0" applyNumberFormat="1" applyFont="1" applyBorder="1" applyAlignment="1">
      <alignment horizontal="right"/>
    </xf>
    <xf numFmtId="4" fontId="10" fillId="4" borderId="1" xfId="0" quotePrefix="1" applyNumberFormat="1" applyFont="1" applyFill="1" applyBorder="1" applyAlignment="1">
      <alignment horizontal="right"/>
    </xf>
    <xf numFmtId="4" fontId="10" fillId="3" borderId="1" xfId="0" quotePrefix="1" applyNumberFormat="1" applyFont="1" applyFill="1" applyBorder="1" applyAlignment="1">
      <alignment horizontal="right"/>
    </xf>
    <xf numFmtId="4" fontId="6" fillId="3" borderId="1" xfId="0" quotePrefix="1" applyNumberFormat="1" applyFont="1" applyFill="1" applyBorder="1" applyAlignment="1">
      <alignment horizontal="right"/>
    </xf>
    <xf numFmtId="0" fontId="6" fillId="5" borderId="3" xfId="0" applyNumberFormat="1" applyFont="1" applyFill="1" applyBorder="1" applyAlignment="1" applyProtection="1">
      <alignment horizontal="left" vertical="center" wrapText="1"/>
    </xf>
    <xf numFmtId="0" fontId="6" fillId="6" borderId="3" xfId="0" applyNumberFormat="1" applyFont="1" applyFill="1" applyBorder="1" applyAlignment="1" applyProtection="1">
      <alignment horizontal="left" vertical="center" wrapText="1"/>
    </xf>
    <xf numFmtId="4" fontId="3" fillId="2" borderId="6" xfId="0" applyNumberFormat="1" applyFont="1" applyFill="1" applyBorder="1" applyAlignment="1">
      <alignment horizontal="right"/>
    </xf>
    <xf numFmtId="4" fontId="6" fillId="2" borderId="3" xfId="0" applyNumberFormat="1" applyFont="1" applyFill="1" applyBorder="1" applyAlignment="1">
      <alignment horizontal="right"/>
    </xf>
    <xf numFmtId="0" fontId="6" fillId="6" borderId="4" xfId="0" applyNumberFormat="1" applyFont="1" applyFill="1" applyBorder="1" applyAlignment="1" applyProtection="1">
      <alignment horizontal="left" vertical="center" wrapText="1"/>
    </xf>
    <xf numFmtId="4" fontId="6" fillId="5" borderId="3" xfId="0" applyNumberFormat="1" applyFont="1" applyFill="1" applyBorder="1" applyAlignment="1" applyProtection="1">
      <alignment horizontal="right" wrapText="1"/>
    </xf>
    <xf numFmtId="4" fontId="6" fillId="6" borderId="4" xfId="0" applyNumberFormat="1" applyFont="1" applyFill="1" applyBorder="1" applyAlignment="1" applyProtection="1">
      <alignment horizontal="right" wrapText="1"/>
    </xf>
    <xf numFmtId="43" fontId="1" fillId="0" borderId="0" xfId="1" applyFont="1"/>
    <xf numFmtId="0" fontId="23" fillId="0" borderId="0" xfId="0" applyFont="1"/>
    <xf numFmtId="0" fontId="24" fillId="0" borderId="0" xfId="0" applyFont="1"/>
    <xf numFmtId="4" fontId="6" fillId="5" borderId="3" xfId="0" applyNumberFormat="1" applyFont="1" applyFill="1" applyBorder="1" applyAlignment="1">
      <alignment horizontal="right"/>
    </xf>
    <xf numFmtId="0" fontId="14" fillId="0" borderId="0" xfId="0" applyNumberFormat="1" applyFont="1" applyFill="1" applyBorder="1" applyAlignment="1" applyProtection="1">
      <alignment wrapText="1"/>
    </xf>
    <xf numFmtId="0" fontId="15" fillId="0" borderId="0" xfId="0" applyNumberFormat="1" applyFont="1" applyFill="1" applyBorder="1" applyAlignment="1" applyProtection="1">
      <alignment wrapText="1"/>
    </xf>
    <xf numFmtId="0" fontId="10" fillId="3" borderId="1" xfId="0" quotePrefix="1" applyNumberFormat="1" applyFont="1" applyFill="1" applyBorder="1" applyAlignment="1" applyProtection="1">
      <alignment horizontal="left" vertical="center" wrapText="1"/>
    </xf>
    <xf numFmtId="0" fontId="8" fillId="3" borderId="2" xfId="0" applyNumberFormat="1" applyFont="1" applyFill="1" applyBorder="1" applyAlignment="1" applyProtection="1">
      <alignment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2" fillId="0" borderId="0" xfId="0" applyFont="1" applyAlignment="1">
      <alignment wrapText="1"/>
    </xf>
    <xf numFmtId="0" fontId="10" fillId="4" borderId="1" xfId="0" applyNumberFormat="1" applyFont="1" applyFill="1" applyBorder="1" applyAlignment="1" applyProtection="1">
      <alignment horizontal="left" vertical="center" wrapText="1"/>
    </xf>
    <xf numFmtId="0" fontId="10" fillId="4" borderId="2" xfId="0" applyNumberFormat="1" applyFont="1" applyFill="1" applyBorder="1" applyAlignment="1" applyProtection="1">
      <alignment horizontal="left" vertical="center" wrapText="1"/>
    </xf>
    <xf numFmtId="0" fontId="10" fillId="4" borderId="4" xfId="0" applyNumberFormat="1" applyFont="1" applyFill="1" applyBorder="1" applyAlignment="1" applyProtection="1">
      <alignment horizontal="left" vertical="center" wrapText="1"/>
    </xf>
    <xf numFmtId="0" fontId="10" fillId="3" borderId="1" xfId="0" applyNumberFormat="1" applyFont="1" applyFill="1" applyBorder="1" applyAlignment="1" applyProtection="1">
      <alignment horizontal="left" vertical="center" wrapText="1"/>
    </xf>
    <xf numFmtId="0" fontId="10" fillId="3" borderId="2" xfId="0" applyNumberFormat="1" applyFont="1" applyFill="1" applyBorder="1" applyAlignment="1" applyProtection="1">
      <alignment horizontal="left" vertical="center" wrapText="1"/>
    </xf>
    <xf numFmtId="0" fontId="10" fillId="3" borderId="4" xfId="0" applyNumberFormat="1" applyFont="1" applyFill="1" applyBorder="1" applyAlignment="1" applyProtection="1">
      <alignment horizontal="left" vertical="center" wrapText="1"/>
    </xf>
    <xf numFmtId="0" fontId="7" fillId="0" borderId="0" xfId="0" applyNumberFormat="1" applyFont="1" applyFill="1" applyBorder="1" applyAlignment="1" applyProtection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10" fillId="0" borderId="1" xfId="0" quotePrefix="1" applyFont="1" applyBorder="1" applyAlignment="1">
      <alignment horizontal="left" vertical="center"/>
    </xf>
    <xf numFmtId="0" fontId="8" fillId="0" borderId="2" xfId="0" applyNumberFormat="1" applyFont="1" applyFill="1" applyBorder="1" applyAlignment="1" applyProtection="1">
      <alignment vertical="center"/>
    </xf>
    <xf numFmtId="0" fontId="11" fillId="0" borderId="0" xfId="0" applyNumberFormat="1" applyFont="1" applyFill="1" applyBorder="1" applyAlignment="1" applyProtection="1">
      <alignment vertical="center" wrapText="1"/>
    </xf>
    <xf numFmtId="0" fontId="8" fillId="3" borderId="2" xfId="0" applyNumberFormat="1" applyFont="1" applyFill="1" applyBorder="1" applyAlignment="1" applyProtection="1">
      <alignment vertical="center"/>
    </xf>
    <xf numFmtId="0" fontId="10" fillId="0" borderId="1" xfId="0" applyNumberFormat="1" applyFont="1" applyFill="1" applyBorder="1" applyAlignment="1" applyProtection="1">
      <alignment horizontal="left" vertical="center" wrapText="1"/>
    </xf>
    <xf numFmtId="0" fontId="8" fillId="0" borderId="2" xfId="0" applyNumberFormat="1" applyFont="1" applyFill="1" applyBorder="1" applyAlignment="1" applyProtection="1">
      <alignment vertical="center" wrapText="1"/>
    </xf>
    <xf numFmtId="0" fontId="10" fillId="0" borderId="1" xfId="0" quotePrefix="1" applyFont="1" applyFill="1" applyBorder="1" applyAlignment="1">
      <alignment horizontal="left" vertical="center"/>
    </xf>
    <xf numFmtId="0" fontId="10" fillId="0" borderId="1" xfId="0" quotePrefix="1" applyNumberFormat="1" applyFont="1" applyFill="1" applyBorder="1" applyAlignment="1" applyProtection="1">
      <alignment horizontal="left" vertical="center" wrapText="1"/>
    </xf>
    <xf numFmtId="0" fontId="1" fillId="6" borderId="1" xfId="0" applyFont="1" applyFill="1" applyBorder="1" applyAlignment="1">
      <alignment horizontal="center"/>
    </xf>
    <xf numFmtId="0" fontId="1" fillId="6" borderId="2" xfId="0" applyFont="1" applyFill="1" applyBorder="1" applyAlignment="1">
      <alignment horizontal="center"/>
    </xf>
    <xf numFmtId="0" fontId="1" fillId="6" borderId="4" xfId="0" applyFont="1" applyFill="1" applyBorder="1" applyAlignment="1">
      <alignment horizontal="center"/>
    </xf>
    <xf numFmtId="0" fontId="12" fillId="0" borderId="0" xfId="0" applyFont="1" applyAlignment="1">
      <alignment vertical="center" wrapText="1"/>
    </xf>
    <xf numFmtId="0" fontId="16" fillId="2" borderId="1" xfId="0" applyNumberFormat="1" applyFont="1" applyFill="1" applyBorder="1" applyAlignment="1" applyProtection="1">
      <alignment horizontal="left" vertical="center" wrapText="1"/>
    </xf>
    <xf numFmtId="0" fontId="16" fillId="2" borderId="2" xfId="0" applyNumberFormat="1" applyFont="1" applyFill="1" applyBorder="1" applyAlignment="1" applyProtection="1">
      <alignment horizontal="left" vertical="center" wrapText="1"/>
    </xf>
    <xf numFmtId="0" fontId="16" fillId="2" borderId="4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/>
    </xf>
    <xf numFmtId="0" fontId="3" fillId="2" borderId="2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 indent="1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0" fontId="6" fillId="5" borderId="1" xfId="0" applyNumberFormat="1" applyFont="1" applyFill="1" applyBorder="1" applyAlignment="1" applyProtection="1">
      <alignment horizontal="left" vertical="center" wrapText="1"/>
    </xf>
    <xf numFmtId="0" fontId="6" fillId="5" borderId="2" xfId="0" applyNumberFormat="1" applyFont="1" applyFill="1" applyBorder="1" applyAlignment="1" applyProtection="1">
      <alignment horizontal="left" vertical="center" wrapText="1"/>
    </xf>
    <xf numFmtId="0" fontId="6" fillId="5" borderId="4" xfId="0" applyNumberFormat="1" applyFont="1" applyFill="1" applyBorder="1" applyAlignment="1" applyProtection="1">
      <alignment horizontal="left" vertical="center" wrapText="1"/>
    </xf>
    <xf numFmtId="0" fontId="6" fillId="2" borderId="1" xfId="0" applyNumberFormat="1" applyFont="1" applyFill="1" applyBorder="1" applyAlignment="1" applyProtection="1">
      <alignment horizontal="left" vertical="center" wrapText="1"/>
    </xf>
    <xf numFmtId="0" fontId="6" fillId="2" borderId="2" xfId="0" applyNumberFormat="1" applyFont="1" applyFill="1" applyBorder="1" applyAlignment="1" applyProtection="1">
      <alignment horizontal="left" vertical="center"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6" fillId="4" borderId="1" xfId="0" applyNumberFormat="1" applyFont="1" applyFill="1" applyBorder="1" applyAlignment="1" applyProtection="1">
      <alignment horizontal="center" vertical="center" wrapText="1"/>
    </xf>
    <xf numFmtId="0" fontId="13" fillId="4" borderId="2" xfId="0" applyFont="1" applyFill="1" applyBorder="1" applyAlignment="1">
      <alignment horizontal="center" vertical="center" wrapText="1"/>
    </xf>
    <xf numFmtId="0" fontId="13" fillId="4" borderId="4" xfId="0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 applyProtection="1">
      <alignment horizontal="left" vertical="center"/>
    </xf>
    <xf numFmtId="0" fontId="6" fillId="2" borderId="2" xfId="0" applyNumberFormat="1" applyFont="1" applyFill="1" applyBorder="1" applyAlignment="1" applyProtection="1">
      <alignment horizontal="left" vertical="center"/>
    </xf>
    <xf numFmtId="0" fontId="6" fillId="2" borderId="4" xfId="0" applyNumberFormat="1" applyFont="1" applyFill="1" applyBorder="1" applyAlignment="1" applyProtection="1">
      <alignment horizontal="left" vertical="center"/>
    </xf>
    <xf numFmtId="0" fontId="18" fillId="2" borderId="1" xfId="0" applyNumberFormat="1" applyFont="1" applyFill="1" applyBorder="1" applyAlignment="1" applyProtection="1">
      <alignment horizontal="left" vertical="center"/>
    </xf>
    <xf numFmtId="0" fontId="3" fillId="2" borderId="2" xfId="0" applyNumberFormat="1" applyFont="1" applyFill="1" applyBorder="1" applyAlignment="1" applyProtection="1">
      <alignment horizontal="left" vertical="center"/>
    </xf>
    <xf numFmtId="0" fontId="3" fillId="2" borderId="4" xfId="0" applyNumberFormat="1" applyFont="1" applyFill="1" applyBorder="1" applyAlignment="1" applyProtection="1">
      <alignment horizontal="left" vertical="center"/>
    </xf>
    <xf numFmtId="0" fontId="18" fillId="6" borderId="1" xfId="0" applyNumberFormat="1" applyFont="1" applyFill="1" applyBorder="1" applyAlignment="1" applyProtection="1">
      <alignment horizontal="center" vertical="center" wrapText="1"/>
    </xf>
    <xf numFmtId="0" fontId="6" fillId="6" borderId="2" xfId="0" applyNumberFormat="1" applyFont="1" applyFill="1" applyBorder="1" applyAlignment="1" applyProtection="1">
      <alignment horizontal="center" vertical="center" wrapText="1"/>
    </xf>
    <xf numFmtId="0" fontId="6" fillId="6" borderId="4" xfId="0" applyNumberFormat="1" applyFont="1" applyFill="1" applyBorder="1" applyAlignment="1" applyProtection="1">
      <alignment horizontal="center" vertical="center" wrapText="1"/>
    </xf>
    <xf numFmtId="0" fontId="18" fillId="2" borderId="1" xfId="0" applyNumberFormat="1" applyFont="1" applyFill="1" applyBorder="1" applyAlignment="1" applyProtection="1">
      <alignment horizontal="left" vertical="center" wrapText="1"/>
    </xf>
    <xf numFmtId="0" fontId="6" fillId="5" borderId="1" xfId="0" applyNumberFormat="1" applyFont="1" applyFill="1" applyBorder="1" applyAlignment="1" applyProtection="1">
      <alignment horizontal="left" vertical="center"/>
    </xf>
    <xf numFmtId="0" fontId="6" fillId="5" borderId="2" xfId="0" applyNumberFormat="1" applyFont="1" applyFill="1" applyBorder="1" applyAlignment="1" applyProtection="1">
      <alignment horizontal="left" vertical="center"/>
    </xf>
    <xf numFmtId="0" fontId="6" fillId="5" borderId="4" xfId="0" applyNumberFormat="1" applyFont="1" applyFill="1" applyBorder="1" applyAlignment="1" applyProtection="1">
      <alignment horizontal="left" vertical="center"/>
    </xf>
    <xf numFmtId="0" fontId="19" fillId="2" borderId="1" xfId="0" applyNumberFormat="1" applyFont="1" applyFill="1" applyBorder="1" applyAlignment="1" applyProtection="1">
      <alignment horizontal="left" vertical="center"/>
    </xf>
  </cellXfs>
  <cellStyles count="2">
    <cellStyle name="Normalno" xfId="0" builtinId="0"/>
    <cellStyle name="Zarez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7373A2-682C-48BE-8547-2E974B700B68}">
  <sheetPr>
    <pageSetUpPr fitToPage="1"/>
  </sheetPr>
  <dimension ref="A1:I40"/>
  <sheetViews>
    <sheetView tabSelected="1" topLeftCell="A16" workbookViewId="0">
      <selection activeCell="I7" sqref="I7"/>
    </sheetView>
  </sheetViews>
  <sheetFormatPr defaultRowHeight="15" x14ac:dyDescent="0.25"/>
  <cols>
    <col min="5" max="9" width="25.28515625" customWidth="1"/>
  </cols>
  <sheetData>
    <row r="1" spans="1:9" ht="42" customHeight="1" x14ac:dyDescent="0.25">
      <c r="A1" s="124" t="s">
        <v>137</v>
      </c>
      <c r="B1" s="124"/>
      <c r="C1" s="124"/>
      <c r="D1" s="124"/>
      <c r="E1" s="124"/>
      <c r="F1" s="124"/>
      <c r="G1" s="124"/>
      <c r="H1" s="124"/>
      <c r="I1" s="124"/>
    </row>
    <row r="2" spans="1:9" ht="18" x14ac:dyDescent="0.25">
      <c r="A2" s="23"/>
      <c r="B2" s="23"/>
      <c r="C2" s="23"/>
      <c r="D2" s="23"/>
      <c r="E2" s="23"/>
      <c r="F2" s="23"/>
      <c r="G2" s="23"/>
      <c r="H2" s="23"/>
      <c r="I2" s="23"/>
    </row>
    <row r="3" spans="1:9" ht="15.75" x14ac:dyDescent="0.25">
      <c r="A3" s="124" t="s">
        <v>29</v>
      </c>
      <c r="B3" s="124"/>
      <c r="C3" s="124"/>
      <c r="D3" s="124"/>
      <c r="E3" s="124"/>
      <c r="F3" s="124"/>
      <c r="G3" s="124"/>
      <c r="H3" s="124"/>
      <c r="I3" s="137"/>
    </row>
    <row r="4" spans="1:9" ht="18" x14ac:dyDescent="0.25">
      <c r="A4" s="23"/>
      <c r="B4" s="23"/>
      <c r="C4" s="23"/>
      <c r="D4" s="23"/>
      <c r="E4" s="23"/>
      <c r="F4" s="23"/>
      <c r="G4" s="23"/>
      <c r="H4" s="23"/>
      <c r="I4" s="5"/>
    </row>
    <row r="5" spans="1:9" ht="15.75" x14ac:dyDescent="0.25">
      <c r="A5" s="124" t="s">
        <v>37</v>
      </c>
      <c r="B5" s="125"/>
      <c r="C5" s="125"/>
      <c r="D5" s="125"/>
      <c r="E5" s="125"/>
      <c r="F5" s="125"/>
      <c r="G5" s="125"/>
      <c r="H5" s="125"/>
      <c r="I5" s="125"/>
    </row>
    <row r="6" spans="1:9" ht="18" x14ac:dyDescent="0.25">
      <c r="A6" s="1"/>
      <c r="B6" s="2"/>
      <c r="C6" s="2"/>
      <c r="D6" s="2"/>
      <c r="E6" s="6"/>
      <c r="F6" s="7"/>
      <c r="G6" s="7"/>
      <c r="H6" s="7"/>
      <c r="I6" s="7"/>
    </row>
    <row r="7" spans="1:9" ht="38.25" x14ac:dyDescent="0.25">
      <c r="A7" s="28"/>
      <c r="B7" s="29"/>
      <c r="C7" s="29"/>
      <c r="D7" s="30"/>
      <c r="E7" s="31"/>
      <c r="F7" s="3" t="s">
        <v>109</v>
      </c>
      <c r="G7" s="3" t="s">
        <v>97</v>
      </c>
      <c r="H7" s="3" t="s">
        <v>126</v>
      </c>
      <c r="I7" s="3" t="s">
        <v>133</v>
      </c>
    </row>
    <row r="8" spans="1:9" x14ac:dyDescent="0.25">
      <c r="A8" s="129" t="s">
        <v>0</v>
      </c>
      <c r="B8" s="123"/>
      <c r="C8" s="123"/>
      <c r="D8" s="123"/>
      <c r="E8" s="138"/>
      <c r="F8" s="103">
        <f>SUM(F9:F10)</f>
        <v>1018558.05</v>
      </c>
      <c r="G8" s="103">
        <f t="shared" ref="G8:I8" si="0">G9+G10</f>
        <v>1025462.94</v>
      </c>
      <c r="H8" s="103">
        <f t="shared" si="0"/>
        <v>1123596.1299999999</v>
      </c>
      <c r="I8" s="103">
        <f t="shared" si="0"/>
        <v>1306630.3</v>
      </c>
    </row>
    <row r="9" spans="1:9" x14ac:dyDescent="0.25">
      <c r="A9" s="139" t="s">
        <v>110</v>
      </c>
      <c r="B9" s="140"/>
      <c r="C9" s="140"/>
      <c r="D9" s="140"/>
      <c r="E9" s="136"/>
      <c r="F9" s="104">
        <v>1018558.05</v>
      </c>
      <c r="G9" s="104">
        <v>1025462.94</v>
      </c>
      <c r="H9" s="104">
        <v>1123596.1299999999</v>
      </c>
      <c r="I9" s="104">
        <v>1306630.3</v>
      </c>
    </row>
    <row r="10" spans="1:9" x14ac:dyDescent="0.25">
      <c r="A10" s="141" t="s">
        <v>111</v>
      </c>
      <c r="B10" s="136"/>
      <c r="C10" s="136"/>
      <c r="D10" s="136"/>
      <c r="E10" s="136"/>
      <c r="F10" s="104">
        <v>0</v>
      </c>
      <c r="G10" s="104"/>
      <c r="H10" s="104"/>
      <c r="I10" s="104"/>
    </row>
    <row r="11" spans="1:9" x14ac:dyDescent="0.25">
      <c r="A11" s="32" t="s">
        <v>2</v>
      </c>
      <c r="B11" s="97"/>
      <c r="C11" s="97"/>
      <c r="D11" s="97"/>
      <c r="E11" s="97"/>
      <c r="F11" s="103">
        <f>SUM(F12:F13)</f>
        <v>1019571.0900000001</v>
      </c>
      <c r="G11" s="103">
        <f t="shared" ref="G11:I11" si="1">G12+G13</f>
        <v>1029570.88</v>
      </c>
      <c r="H11" s="103">
        <f t="shared" si="1"/>
        <v>1126984.97</v>
      </c>
      <c r="I11" s="103">
        <f t="shared" si="1"/>
        <v>1314138.43</v>
      </c>
    </row>
    <row r="12" spans="1:9" x14ac:dyDescent="0.25">
      <c r="A12" s="142" t="s">
        <v>112</v>
      </c>
      <c r="B12" s="140"/>
      <c r="C12" s="140"/>
      <c r="D12" s="140"/>
      <c r="E12" s="140"/>
      <c r="F12" s="104">
        <v>971072.16</v>
      </c>
      <c r="G12" s="104">
        <v>1028220.88</v>
      </c>
      <c r="H12" s="104">
        <v>1125634.97</v>
      </c>
      <c r="I12" s="104">
        <v>1311276.27</v>
      </c>
    </row>
    <row r="13" spans="1:9" x14ac:dyDescent="0.25">
      <c r="A13" s="135" t="s">
        <v>113</v>
      </c>
      <c r="B13" s="136"/>
      <c r="C13" s="136"/>
      <c r="D13" s="136"/>
      <c r="E13" s="136"/>
      <c r="F13" s="105">
        <v>48498.93</v>
      </c>
      <c r="G13" s="105">
        <v>1350</v>
      </c>
      <c r="H13" s="105">
        <v>1350</v>
      </c>
      <c r="I13" s="105">
        <v>2862.16</v>
      </c>
    </row>
    <row r="14" spans="1:9" x14ac:dyDescent="0.25">
      <c r="A14" s="122" t="s">
        <v>3</v>
      </c>
      <c r="B14" s="123"/>
      <c r="C14" s="123"/>
      <c r="D14" s="123"/>
      <c r="E14" s="123"/>
      <c r="F14" s="103">
        <f>F8-F11</f>
        <v>-1013.0400000000373</v>
      </c>
      <c r="G14" s="103">
        <f t="shared" ref="G14:I14" si="2">G8-G11</f>
        <v>-4107.9400000000605</v>
      </c>
      <c r="H14" s="103">
        <f t="shared" si="2"/>
        <v>-3388.8400000000838</v>
      </c>
      <c r="I14" s="103">
        <f t="shared" si="2"/>
        <v>-7508.1299999998882</v>
      </c>
    </row>
    <row r="15" spans="1:9" ht="18" x14ac:dyDescent="0.25">
      <c r="A15" s="23"/>
      <c r="B15" s="21"/>
      <c r="C15" s="21"/>
      <c r="D15" s="21"/>
      <c r="E15" s="21"/>
      <c r="F15" s="21"/>
      <c r="G15" s="21"/>
      <c r="H15" s="22"/>
      <c r="I15" s="22"/>
    </row>
    <row r="16" spans="1:9" ht="15.75" x14ac:dyDescent="0.25">
      <c r="A16" s="124" t="s">
        <v>38</v>
      </c>
      <c r="B16" s="125"/>
      <c r="C16" s="125"/>
      <c r="D16" s="125"/>
      <c r="E16" s="125"/>
      <c r="F16" s="125"/>
      <c r="G16" s="125"/>
      <c r="H16" s="125"/>
      <c r="I16" s="125"/>
    </row>
    <row r="17" spans="1:9" ht="18" x14ac:dyDescent="0.25">
      <c r="A17" s="23"/>
      <c r="B17" s="21"/>
      <c r="C17" s="21"/>
      <c r="D17" s="21"/>
      <c r="E17" s="21"/>
      <c r="F17" s="21"/>
      <c r="G17" s="21"/>
      <c r="H17" s="22"/>
      <c r="I17" s="22"/>
    </row>
    <row r="18" spans="1:9" ht="38.25" x14ac:dyDescent="0.25">
      <c r="A18" s="28"/>
      <c r="B18" s="29"/>
      <c r="C18" s="29"/>
      <c r="D18" s="30"/>
      <c r="E18" s="31"/>
      <c r="F18" s="3" t="s">
        <v>109</v>
      </c>
      <c r="G18" s="3" t="s">
        <v>97</v>
      </c>
      <c r="H18" s="3" t="s">
        <v>126</v>
      </c>
      <c r="I18" s="3" t="s">
        <v>133</v>
      </c>
    </row>
    <row r="19" spans="1:9" x14ac:dyDescent="0.25">
      <c r="A19" s="135" t="s">
        <v>114</v>
      </c>
      <c r="B19" s="136"/>
      <c r="C19" s="136"/>
      <c r="D19" s="136"/>
      <c r="E19" s="136"/>
      <c r="F19" s="105"/>
      <c r="G19" s="105"/>
      <c r="H19" s="105"/>
      <c r="I19" s="105"/>
    </row>
    <row r="20" spans="1:9" x14ac:dyDescent="0.25">
      <c r="A20" s="135" t="s">
        <v>115</v>
      </c>
      <c r="B20" s="136"/>
      <c r="C20" s="136"/>
      <c r="D20" s="136"/>
      <c r="E20" s="136"/>
      <c r="F20" s="105"/>
      <c r="G20" s="105"/>
      <c r="H20" s="105"/>
      <c r="I20" s="105"/>
    </row>
    <row r="21" spans="1:9" x14ac:dyDescent="0.25">
      <c r="A21" s="122" t="s">
        <v>5</v>
      </c>
      <c r="B21" s="123"/>
      <c r="C21" s="123"/>
      <c r="D21" s="123"/>
      <c r="E21" s="123"/>
      <c r="F21" s="103">
        <f>F19-F20</f>
        <v>0</v>
      </c>
      <c r="G21" s="103">
        <f t="shared" ref="G21:I21" si="3">G19-G20</f>
        <v>0</v>
      </c>
      <c r="H21" s="103">
        <f t="shared" si="3"/>
        <v>0</v>
      </c>
      <c r="I21" s="103">
        <f t="shared" si="3"/>
        <v>0</v>
      </c>
    </row>
    <row r="22" spans="1:9" x14ac:dyDescent="0.25">
      <c r="A22" s="122" t="s">
        <v>6</v>
      </c>
      <c r="B22" s="123"/>
      <c r="C22" s="123"/>
      <c r="D22" s="123"/>
      <c r="E22" s="123"/>
      <c r="F22" s="103">
        <f>F14+F21</f>
        <v>-1013.0400000000373</v>
      </c>
      <c r="G22" s="103">
        <f t="shared" ref="G22:I22" si="4">G14+G21</f>
        <v>-4107.9400000000605</v>
      </c>
      <c r="H22" s="103">
        <f t="shared" si="4"/>
        <v>-3388.8400000000838</v>
      </c>
      <c r="I22" s="103">
        <f t="shared" si="4"/>
        <v>-7508.1299999998882</v>
      </c>
    </row>
    <row r="23" spans="1:9" ht="18" x14ac:dyDescent="0.25">
      <c r="A23" s="20"/>
      <c r="B23" s="21"/>
      <c r="C23" s="21"/>
      <c r="D23" s="21"/>
      <c r="E23" s="21"/>
      <c r="F23" s="21"/>
      <c r="G23" s="21"/>
      <c r="H23" s="22"/>
      <c r="I23" s="22"/>
    </row>
    <row r="24" spans="1:9" ht="15.75" x14ac:dyDescent="0.25">
      <c r="A24" s="124" t="s">
        <v>116</v>
      </c>
      <c r="B24" s="125"/>
      <c r="C24" s="125"/>
      <c r="D24" s="125"/>
      <c r="E24" s="125"/>
      <c r="F24" s="125"/>
      <c r="G24" s="125"/>
      <c r="H24" s="125"/>
      <c r="I24" s="125"/>
    </row>
    <row r="25" spans="1:9" ht="15.75" x14ac:dyDescent="0.25">
      <c r="A25" s="95"/>
      <c r="B25" s="96"/>
      <c r="C25" s="96"/>
      <c r="D25" s="96"/>
      <c r="E25" s="96"/>
      <c r="F25" s="96"/>
      <c r="G25" s="96"/>
      <c r="H25" s="96"/>
      <c r="I25" s="96"/>
    </row>
    <row r="26" spans="1:9" ht="38.25" x14ac:dyDescent="0.25">
      <c r="A26" s="28"/>
      <c r="B26" s="29"/>
      <c r="C26" s="29"/>
      <c r="D26" s="30"/>
      <c r="E26" s="31"/>
      <c r="F26" s="3" t="s">
        <v>109</v>
      </c>
      <c r="G26" s="3" t="s">
        <v>97</v>
      </c>
      <c r="H26" s="3" t="s">
        <v>126</v>
      </c>
      <c r="I26" s="3" t="s">
        <v>133</v>
      </c>
    </row>
    <row r="27" spans="1:9" ht="15" customHeight="1" x14ac:dyDescent="0.25">
      <c r="A27" s="126" t="s">
        <v>117</v>
      </c>
      <c r="B27" s="127"/>
      <c r="C27" s="127"/>
      <c r="D27" s="127"/>
      <c r="E27" s="128"/>
      <c r="F27" s="106">
        <v>5120.9799999999996</v>
      </c>
      <c r="G27" s="106">
        <v>4107.9399999999996</v>
      </c>
      <c r="H27" s="106">
        <v>3388.84</v>
      </c>
      <c r="I27" s="106">
        <v>7508.13</v>
      </c>
    </row>
    <row r="28" spans="1:9" ht="15" customHeight="1" x14ac:dyDescent="0.25">
      <c r="A28" s="122" t="s">
        <v>118</v>
      </c>
      <c r="B28" s="123"/>
      <c r="C28" s="123"/>
      <c r="D28" s="123"/>
      <c r="E28" s="123"/>
      <c r="F28" s="107">
        <f>F22+F27</f>
        <v>4107.9399999999623</v>
      </c>
      <c r="G28" s="107">
        <f t="shared" ref="G28:I28" si="5">G22+G27</f>
        <v>-6.0936145018786192E-11</v>
      </c>
      <c r="H28" s="107">
        <f t="shared" si="5"/>
        <v>-8.3673512563109398E-11</v>
      </c>
      <c r="I28" s="107">
        <f t="shared" si="5"/>
        <v>1.1186784831807017E-10</v>
      </c>
    </row>
    <row r="29" spans="1:9" ht="45" customHeight="1" x14ac:dyDescent="0.25">
      <c r="A29" s="129" t="s">
        <v>119</v>
      </c>
      <c r="B29" s="130"/>
      <c r="C29" s="130"/>
      <c r="D29" s="130"/>
      <c r="E29" s="131"/>
      <c r="F29" s="107">
        <f>F14+F21+F27-F28</f>
        <v>0</v>
      </c>
      <c r="G29" s="107">
        <f t="shared" ref="G29:I29" si="6">G14+G21+G27-G28</f>
        <v>0</v>
      </c>
      <c r="H29" s="107">
        <f t="shared" si="6"/>
        <v>0</v>
      </c>
      <c r="I29" s="107">
        <f t="shared" si="6"/>
        <v>0</v>
      </c>
    </row>
    <row r="30" spans="1:9" ht="15.75" x14ac:dyDescent="0.25">
      <c r="A30" s="98"/>
      <c r="B30" s="80"/>
      <c r="C30" s="80"/>
      <c r="D30" s="80"/>
      <c r="E30" s="80"/>
      <c r="F30" s="80"/>
      <c r="G30" s="80"/>
      <c r="H30" s="80"/>
      <c r="I30" s="80"/>
    </row>
    <row r="31" spans="1:9" ht="15.75" x14ac:dyDescent="0.25">
      <c r="A31" s="132" t="s">
        <v>120</v>
      </c>
      <c r="B31" s="132"/>
      <c r="C31" s="132"/>
      <c r="D31" s="132"/>
      <c r="E31" s="132"/>
      <c r="F31" s="132"/>
      <c r="G31" s="132"/>
      <c r="H31" s="132"/>
      <c r="I31" s="132"/>
    </row>
    <row r="32" spans="1:9" ht="18" x14ac:dyDescent="0.25">
      <c r="A32" s="81"/>
      <c r="B32" s="82"/>
      <c r="C32" s="82"/>
      <c r="D32" s="82"/>
      <c r="E32" s="82"/>
      <c r="F32" s="82"/>
      <c r="G32" s="82"/>
      <c r="H32" s="83"/>
      <c r="I32" s="83"/>
    </row>
    <row r="33" spans="1:9" ht="38.25" x14ac:dyDescent="0.25">
      <c r="A33" s="84"/>
      <c r="B33" s="85"/>
      <c r="C33" s="85"/>
      <c r="D33" s="86"/>
      <c r="E33" s="87"/>
      <c r="F33" s="88" t="s">
        <v>109</v>
      </c>
      <c r="G33" s="88" t="s">
        <v>97</v>
      </c>
      <c r="H33" s="88" t="s">
        <v>126</v>
      </c>
      <c r="I33" s="3" t="s">
        <v>133</v>
      </c>
    </row>
    <row r="34" spans="1:9" x14ac:dyDescent="0.25">
      <c r="A34" s="126" t="s">
        <v>117</v>
      </c>
      <c r="B34" s="127"/>
      <c r="C34" s="127"/>
      <c r="D34" s="127"/>
      <c r="E34" s="128"/>
      <c r="F34" s="106">
        <v>5120.9799999999996</v>
      </c>
      <c r="G34" s="106">
        <f>F37</f>
        <v>4107.9399999999996</v>
      </c>
      <c r="H34" s="106">
        <f>G37</f>
        <v>3388.8399999999997</v>
      </c>
      <c r="I34" s="106">
        <v>7508.13</v>
      </c>
    </row>
    <row r="35" spans="1:9" ht="28.5" customHeight="1" x14ac:dyDescent="0.25">
      <c r="A35" s="126" t="s">
        <v>4</v>
      </c>
      <c r="B35" s="127"/>
      <c r="C35" s="127"/>
      <c r="D35" s="127"/>
      <c r="E35" s="128"/>
      <c r="F35" s="106">
        <v>1013.04</v>
      </c>
      <c r="G35" s="106">
        <v>719.1</v>
      </c>
      <c r="H35" s="106">
        <v>3388.84</v>
      </c>
      <c r="I35" s="106">
        <v>7508.13</v>
      </c>
    </row>
    <row r="36" spans="1:9" x14ac:dyDescent="0.25">
      <c r="A36" s="126" t="s">
        <v>121</v>
      </c>
      <c r="B36" s="133"/>
      <c r="C36" s="133"/>
      <c r="D36" s="133"/>
      <c r="E36" s="134"/>
      <c r="F36" s="106">
        <v>0</v>
      </c>
      <c r="G36" s="106">
        <v>0</v>
      </c>
      <c r="H36" s="106">
        <v>0</v>
      </c>
      <c r="I36" s="106">
        <v>0</v>
      </c>
    </row>
    <row r="37" spans="1:9" ht="15" customHeight="1" x14ac:dyDescent="0.25">
      <c r="A37" s="122" t="s">
        <v>118</v>
      </c>
      <c r="B37" s="123"/>
      <c r="C37" s="123"/>
      <c r="D37" s="123"/>
      <c r="E37" s="123"/>
      <c r="F37" s="108">
        <f>F34-F35+F36</f>
        <v>4107.9399999999996</v>
      </c>
      <c r="G37" s="108">
        <f t="shared" ref="G37:I37" si="7">G34-G35+G36</f>
        <v>3388.8399999999997</v>
      </c>
      <c r="H37" s="108">
        <f t="shared" si="7"/>
        <v>-4.5474735088646412E-13</v>
      </c>
      <c r="I37" s="108">
        <f t="shared" si="7"/>
        <v>0</v>
      </c>
    </row>
    <row r="38" spans="1:9" ht="17.25" customHeight="1" x14ac:dyDescent="0.25"/>
    <row r="39" spans="1:9" x14ac:dyDescent="0.25">
      <c r="A39" s="120" t="s">
        <v>122</v>
      </c>
      <c r="B39" s="121"/>
      <c r="C39" s="121"/>
      <c r="D39" s="121"/>
      <c r="E39" s="121"/>
      <c r="F39" s="121"/>
      <c r="G39" s="121"/>
      <c r="H39" s="121"/>
      <c r="I39" s="121"/>
    </row>
    <row r="40" spans="1:9" ht="9" customHeight="1" x14ac:dyDescent="0.25"/>
  </sheetData>
  <mergeCells count="24">
    <mergeCell ref="A20:E20"/>
    <mergeCell ref="A1:I1"/>
    <mergeCell ref="A3:I3"/>
    <mergeCell ref="A5:I5"/>
    <mergeCell ref="A8:E8"/>
    <mergeCell ref="A9:E9"/>
    <mergeCell ref="A10:E10"/>
    <mergeCell ref="A12:E12"/>
    <mergeCell ref="A13:E13"/>
    <mergeCell ref="A14:E14"/>
    <mergeCell ref="A16:I16"/>
    <mergeCell ref="A19:E19"/>
    <mergeCell ref="A39:I39"/>
    <mergeCell ref="A21:E21"/>
    <mergeCell ref="A22:E22"/>
    <mergeCell ref="A24:I24"/>
    <mergeCell ref="A27:E27"/>
    <mergeCell ref="A28:E28"/>
    <mergeCell ref="A29:E29"/>
    <mergeCell ref="A31:I31"/>
    <mergeCell ref="A34:E34"/>
    <mergeCell ref="A35:E35"/>
    <mergeCell ref="A36:E36"/>
    <mergeCell ref="A37:E37"/>
  </mergeCells>
  <pageMargins left="0.7" right="0.7" top="0.75" bottom="0.75" header="0.3" footer="0.3"/>
  <pageSetup paperSize="9" scale="6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39"/>
  <sheetViews>
    <sheetView topLeftCell="A10" workbookViewId="0">
      <selection activeCell="H10" sqref="H10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5.42578125" bestFit="1" customWidth="1"/>
    <col min="4" max="4" width="33" customWidth="1"/>
    <col min="5" max="8" width="22.7109375" customWidth="1"/>
    <col min="11" max="11" width="15.85546875" bestFit="1" customWidth="1"/>
  </cols>
  <sheetData>
    <row r="1" spans="1:12" ht="42" customHeight="1" x14ac:dyDescent="0.25">
      <c r="A1" s="124" t="s">
        <v>134</v>
      </c>
      <c r="B1" s="124"/>
      <c r="C1" s="124"/>
      <c r="D1" s="124"/>
      <c r="E1" s="124"/>
      <c r="F1" s="124"/>
      <c r="G1" s="124"/>
      <c r="H1" s="124"/>
    </row>
    <row r="2" spans="1:12" ht="18" customHeight="1" x14ac:dyDescent="0.25">
      <c r="A2" s="4"/>
      <c r="B2" s="4"/>
      <c r="C2" s="4"/>
      <c r="D2" s="4"/>
      <c r="E2" s="4"/>
      <c r="F2" s="4"/>
      <c r="G2" s="4"/>
      <c r="H2" s="4"/>
    </row>
    <row r="3" spans="1:12" ht="15.75" x14ac:dyDescent="0.25">
      <c r="A3" s="124" t="s">
        <v>29</v>
      </c>
      <c r="B3" s="124"/>
      <c r="C3" s="124"/>
      <c r="D3" s="124"/>
      <c r="E3" s="124"/>
      <c r="F3" s="124"/>
      <c r="G3" s="124"/>
      <c r="H3" s="137"/>
    </row>
    <row r="4" spans="1:12" ht="18" x14ac:dyDescent="0.25">
      <c r="A4" s="4"/>
      <c r="B4" s="4"/>
      <c r="C4" s="4"/>
      <c r="D4" s="4"/>
      <c r="E4" s="4"/>
      <c r="F4" s="4"/>
      <c r="G4" s="4"/>
      <c r="H4" s="5"/>
    </row>
    <row r="5" spans="1:12" ht="18" customHeight="1" x14ac:dyDescent="0.25">
      <c r="A5" s="124" t="s">
        <v>10</v>
      </c>
      <c r="B5" s="125"/>
      <c r="C5" s="125"/>
      <c r="D5" s="125"/>
      <c r="E5" s="125"/>
      <c r="F5" s="125"/>
      <c r="G5" s="125"/>
      <c r="H5" s="125"/>
    </row>
    <row r="6" spans="1:12" ht="18" x14ac:dyDescent="0.25">
      <c r="A6" s="4"/>
      <c r="B6" s="4"/>
      <c r="C6" s="4"/>
      <c r="D6" s="4"/>
      <c r="E6" s="4"/>
      <c r="F6" s="4"/>
      <c r="G6" s="4"/>
      <c r="H6" s="5"/>
    </row>
    <row r="7" spans="1:12" ht="15.75" x14ac:dyDescent="0.25">
      <c r="A7" s="124" t="s">
        <v>1</v>
      </c>
      <c r="B7" s="146"/>
      <c r="C7" s="146"/>
      <c r="D7" s="146"/>
      <c r="E7" s="146"/>
      <c r="F7" s="146"/>
      <c r="G7" s="146"/>
      <c r="H7" s="146"/>
    </row>
    <row r="8" spans="1:12" ht="18" x14ac:dyDescent="0.25">
      <c r="A8" s="4"/>
      <c r="B8" s="4"/>
      <c r="C8" s="4"/>
      <c r="D8" s="4"/>
      <c r="E8" s="4"/>
      <c r="F8" s="4"/>
      <c r="G8" s="4"/>
      <c r="H8" s="5"/>
    </row>
    <row r="9" spans="1:12" ht="38.25" x14ac:dyDescent="0.25">
      <c r="A9" s="19" t="s">
        <v>11</v>
      </c>
      <c r="B9" s="18" t="s">
        <v>12</v>
      </c>
      <c r="C9" s="18" t="s">
        <v>13</v>
      </c>
      <c r="D9" s="18" t="s">
        <v>9</v>
      </c>
      <c r="E9" s="18" t="s">
        <v>7</v>
      </c>
      <c r="F9" s="19" t="s">
        <v>97</v>
      </c>
      <c r="G9" s="19" t="s">
        <v>126</v>
      </c>
      <c r="H9" s="19" t="s">
        <v>133</v>
      </c>
    </row>
    <row r="10" spans="1:12" ht="26.1" customHeight="1" x14ac:dyDescent="0.25">
      <c r="A10" s="63">
        <v>6</v>
      </c>
      <c r="B10" s="63"/>
      <c r="C10" s="63"/>
      <c r="D10" s="63" t="s">
        <v>14</v>
      </c>
      <c r="E10" s="77">
        <f>SUM(E11+E12+E13+E14)</f>
        <v>1018558.05</v>
      </c>
      <c r="F10" s="77">
        <f>SUM(F11+F12+F13+F14)</f>
        <v>1025462.94</v>
      </c>
      <c r="G10" s="77">
        <f>SUM(G11+G12+G13+G14)</f>
        <v>1123596.1299999999</v>
      </c>
      <c r="H10" s="77">
        <f>SUM(H11+H12+H13+H14)</f>
        <v>1306630.2999999998</v>
      </c>
    </row>
    <row r="11" spans="1:12" ht="30.75" customHeight="1" x14ac:dyDescent="0.25">
      <c r="A11" s="11"/>
      <c r="B11" s="16">
        <v>63</v>
      </c>
      <c r="C11" s="16"/>
      <c r="D11" s="16" t="s">
        <v>43</v>
      </c>
      <c r="E11" s="72">
        <v>895017.31</v>
      </c>
      <c r="F11" s="72">
        <v>950511.6</v>
      </c>
      <c r="G11" s="72">
        <v>1046490</v>
      </c>
      <c r="H11" s="72">
        <v>1230202.1599999999</v>
      </c>
    </row>
    <row r="12" spans="1:12" ht="39.75" customHeight="1" x14ac:dyDescent="0.25">
      <c r="A12" s="12"/>
      <c r="B12" s="12">
        <v>65</v>
      </c>
      <c r="C12" s="13"/>
      <c r="D12" s="35" t="s">
        <v>50</v>
      </c>
      <c r="E12" s="72">
        <v>132.72</v>
      </c>
      <c r="F12" s="79">
        <v>1459.95</v>
      </c>
      <c r="G12" s="79">
        <v>1500</v>
      </c>
      <c r="H12" s="79">
        <v>1500</v>
      </c>
    </row>
    <row r="13" spans="1:12" ht="30.75" customHeight="1" x14ac:dyDescent="0.25">
      <c r="A13" s="12"/>
      <c r="B13" s="12">
        <v>66</v>
      </c>
      <c r="C13" s="13"/>
      <c r="D13" s="35" t="s">
        <v>52</v>
      </c>
      <c r="E13" s="72">
        <v>26.54</v>
      </c>
      <c r="F13" s="79">
        <v>3000</v>
      </c>
      <c r="G13" s="79">
        <v>3000</v>
      </c>
      <c r="H13" s="79">
        <v>4000</v>
      </c>
    </row>
    <row r="14" spans="1:12" ht="30" customHeight="1" x14ac:dyDescent="0.25">
      <c r="A14" s="12"/>
      <c r="B14" s="12">
        <v>67</v>
      </c>
      <c r="C14" s="13"/>
      <c r="D14" s="16" t="s">
        <v>44</v>
      </c>
      <c r="E14" s="72">
        <v>123381.48</v>
      </c>
      <c r="F14" s="79">
        <v>70491.39</v>
      </c>
      <c r="G14" s="79">
        <v>72606.13</v>
      </c>
      <c r="H14" s="79">
        <v>70928.14</v>
      </c>
    </row>
    <row r="15" spans="1:12" s="64" customFormat="1" ht="26.1" customHeight="1" x14ac:dyDescent="0.25">
      <c r="A15" s="60">
        <v>7</v>
      </c>
      <c r="B15" s="61"/>
      <c r="C15" s="61"/>
      <c r="D15" s="62" t="s">
        <v>16</v>
      </c>
      <c r="E15" s="77">
        <f>SUM(E16)</f>
        <v>0</v>
      </c>
      <c r="F15" s="77">
        <f t="shared" ref="F15:H15" si="0">SUM(F16)</f>
        <v>0</v>
      </c>
      <c r="G15" s="77">
        <f t="shared" si="0"/>
        <v>0</v>
      </c>
      <c r="H15" s="77">
        <f t="shared" si="0"/>
        <v>0</v>
      </c>
    </row>
    <row r="16" spans="1:12" ht="27" customHeight="1" x14ac:dyDescent="0.25">
      <c r="A16" s="16"/>
      <c r="B16" s="16">
        <v>72</v>
      </c>
      <c r="C16" s="16"/>
      <c r="D16" s="25" t="s">
        <v>42</v>
      </c>
      <c r="E16" s="72">
        <v>0</v>
      </c>
      <c r="F16" s="79">
        <v>0</v>
      </c>
      <c r="G16" s="79">
        <v>0</v>
      </c>
      <c r="H16" s="79">
        <v>0</v>
      </c>
      <c r="K16" s="34"/>
      <c r="L16" s="34"/>
    </row>
    <row r="17" spans="1:12" s="64" customFormat="1" ht="26.1" customHeight="1" x14ac:dyDescent="0.25">
      <c r="A17" s="143" t="s">
        <v>127</v>
      </c>
      <c r="B17" s="144"/>
      <c r="C17" s="144"/>
      <c r="D17" s="145"/>
      <c r="E17" s="100">
        <f>SUM(E11+E12+E13+E14+E15)</f>
        <v>1018558.05</v>
      </c>
      <c r="F17" s="100">
        <f>SUM(F15+F10)</f>
        <v>1025462.94</v>
      </c>
      <c r="G17" s="100">
        <f>SUM(G11+G12+G13+G14+G15)</f>
        <v>1123596.1299999999</v>
      </c>
      <c r="H17" s="100">
        <f>SUM(H11+H12+H13+H14+H15)</f>
        <v>1306630.2999999998</v>
      </c>
      <c r="K17" s="116"/>
      <c r="L17" s="116"/>
    </row>
    <row r="18" spans="1:12" x14ac:dyDescent="0.25">
      <c r="A18" s="47"/>
      <c r="B18" s="47"/>
      <c r="C18" s="47"/>
      <c r="D18" s="47"/>
      <c r="E18" s="47"/>
      <c r="F18" s="47"/>
      <c r="G18" s="47"/>
      <c r="H18" s="47"/>
      <c r="K18" s="34"/>
      <c r="L18" s="34"/>
    </row>
    <row r="19" spans="1:12" x14ac:dyDescent="0.25">
      <c r="A19" s="47"/>
      <c r="B19" s="47"/>
      <c r="C19" s="47"/>
      <c r="D19" s="47"/>
      <c r="E19" s="47"/>
      <c r="F19" s="47"/>
      <c r="G19" s="47"/>
      <c r="H19" s="47"/>
      <c r="K19" s="34"/>
      <c r="L19" s="34"/>
    </row>
    <row r="20" spans="1:12" ht="15.75" x14ac:dyDescent="0.25">
      <c r="A20" s="124" t="s">
        <v>17</v>
      </c>
      <c r="B20" s="146"/>
      <c r="C20" s="146"/>
      <c r="D20" s="146"/>
      <c r="E20" s="146"/>
      <c r="F20" s="146"/>
      <c r="G20" s="146"/>
      <c r="H20" s="146"/>
      <c r="K20" s="34"/>
      <c r="L20" s="34"/>
    </row>
    <row r="21" spans="1:12" ht="10.5" customHeight="1" x14ac:dyDescent="0.25">
      <c r="A21" s="4"/>
      <c r="B21" s="4"/>
      <c r="C21" s="4"/>
      <c r="D21" s="4"/>
      <c r="E21" s="4"/>
      <c r="F21" s="4"/>
      <c r="G21" s="4"/>
      <c r="H21" s="5"/>
      <c r="K21" s="34"/>
      <c r="L21" s="34"/>
    </row>
    <row r="22" spans="1:12" ht="39" customHeight="1" x14ac:dyDescent="0.25">
      <c r="A22" s="19" t="s">
        <v>11</v>
      </c>
      <c r="B22" s="18" t="s">
        <v>12</v>
      </c>
      <c r="C22" s="18" t="s">
        <v>13</v>
      </c>
      <c r="D22" s="18" t="s">
        <v>18</v>
      </c>
      <c r="E22" s="18" t="s">
        <v>7</v>
      </c>
      <c r="F22" s="19" t="s">
        <v>97</v>
      </c>
      <c r="G22" s="19" t="s">
        <v>126</v>
      </c>
      <c r="H22" s="19" t="s">
        <v>133</v>
      </c>
      <c r="K22" s="34"/>
      <c r="L22" s="34"/>
    </row>
    <row r="23" spans="1:12" ht="26.1" customHeight="1" x14ac:dyDescent="0.25">
      <c r="A23" s="63">
        <v>3</v>
      </c>
      <c r="B23" s="63"/>
      <c r="C23" s="63"/>
      <c r="D23" s="63" t="s">
        <v>19</v>
      </c>
      <c r="E23" s="77">
        <f>SUM(E24+E25+E26)</f>
        <v>971072.16</v>
      </c>
      <c r="F23" s="77">
        <f>SUM(F24+F25+F26+F27)</f>
        <v>1028220.88</v>
      </c>
      <c r="G23" s="77">
        <f>SUM(G24+G25+G26)</f>
        <v>1125634.97</v>
      </c>
      <c r="H23" s="77">
        <f>SUM(H24+H25+H26)</f>
        <v>1311276.27</v>
      </c>
      <c r="K23" s="34"/>
      <c r="L23" s="34"/>
    </row>
    <row r="24" spans="1:12" x14ac:dyDescent="0.25">
      <c r="A24" s="11"/>
      <c r="B24" s="16">
        <v>31</v>
      </c>
      <c r="C24" s="16"/>
      <c r="D24" s="16" t="s">
        <v>20</v>
      </c>
      <c r="E24" s="72">
        <v>882760.42</v>
      </c>
      <c r="F24" s="72">
        <v>943000</v>
      </c>
      <c r="G24" s="72">
        <v>1040500</v>
      </c>
      <c r="H24" s="72">
        <v>1222500</v>
      </c>
      <c r="K24" s="34"/>
      <c r="L24" s="34"/>
    </row>
    <row r="25" spans="1:12" x14ac:dyDescent="0.25">
      <c r="A25" s="12"/>
      <c r="B25" s="12">
        <v>32</v>
      </c>
      <c r="C25" s="13"/>
      <c r="D25" s="12" t="s">
        <v>32</v>
      </c>
      <c r="E25" s="72">
        <v>88311.7</v>
      </c>
      <c r="F25" s="72">
        <v>84271.05</v>
      </c>
      <c r="G25" s="72">
        <v>85121.74</v>
      </c>
      <c r="H25" s="89">
        <v>88763.04</v>
      </c>
      <c r="K25" s="34"/>
      <c r="L25" s="34"/>
    </row>
    <row r="26" spans="1:12" x14ac:dyDescent="0.25">
      <c r="A26" s="12"/>
      <c r="B26" s="12">
        <v>34</v>
      </c>
      <c r="C26" s="13"/>
      <c r="D26" s="12" t="s">
        <v>56</v>
      </c>
      <c r="E26" s="72">
        <v>0.04</v>
      </c>
      <c r="F26" s="72">
        <v>13.23</v>
      </c>
      <c r="G26" s="72">
        <v>13.23</v>
      </c>
      <c r="H26" s="72">
        <v>13.23</v>
      </c>
      <c r="K26" s="34"/>
      <c r="L26" s="34"/>
    </row>
    <row r="27" spans="1:12" x14ac:dyDescent="0.25">
      <c r="A27" s="12"/>
      <c r="B27" s="12">
        <v>38</v>
      </c>
      <c r="C27" s="13"/>
      <c r="D27" s="12" t="s">
        <v>123</v>
      </c>
      <c r="E27" s="72">
        <v>0</v>
      </c>
      <c r="F27" s="72">
        <v>936.6</v>
      </c>
      <c r="G27" s="72">
        <v>0</v>
      </c>
      <c r="H27" s="72">
        <v>0</v>
      </c>
      <c r="K27" s="34"/>
      <c r="L27" s="34"/>
    </row>
    <row r="28" spans="1:12" ht="26.1" customHeight="1" x14ac:dyDescent="0.25">
      <c r="A28" s="60">
        <v>4</v>
      </c>
      <c r="B28" s="61"/>
      <c r="C28" s="61"/>
      <c r="D28" s="62" t="s">
        <v>21</v>
      </c>
      <c r="E28" s="77">
        <f>SUM(E29+E30)</f>
        <v>48498.93</v>
      </c>
      <c r="F28" s="77">
        <f>SUM(F29+F30)</f>
        <v>1350</v>
      </c>
      <c r="G28" s="77">
        <f>SUM(G29:G30)</f>
        <v>1350</v>
      </c>
      <c r="H28" s="77">
        <f t="shared" ref="H28" si="1">SUM(H29:H30)</f>
        <v>2862.16</v>
      </c>
      <c r="K28" s="34"/>
      <c r="L28" s="34"/>
    </row>
    <row r="29" spans="1:12" ht="30.75" customHeight="1" x14ac:dyDescent="0.25">
      <c r="A29" s="36"/>
      <c r="B29" s="37">
        <v>42</v>
      </c>
      <c r="C29" s="36"/>
      <c r="D29" s="38" t="s">
        <v>46</v>
      </c>
      <c r="E29" s="99">
        <v>3509.85</v>
      </c>
      <c r="F29" s="99">
        <v>1350</v>
      </c>
      <c r="G29" s="99">
        <v>1350</v>
      </c>
      <c r="H29" s="99">
        <v>2862.16</v>
      </c>
      <c r="K29" s="34"/>
      <c r="L29" s="34"/>
    </row>
    <row r="30" spans="1:12" ht="29.25" customHeight="1" x14ac:dyDescent="0.25">
      <c r="A30" s="48"/>
      <c r="B30" s="49">
        <v>45</v>
      </c>
      <c r="C30" s="48"/>
      <c r="D30" s="50" t="s">
        <v>57</v>
      </c>
      <c r="E30" s="78">
        <v>44989.08</v>
      </c>
      <c r="F30" s="78"/>
      <c r="G30" s="78">
        <v>0</v>
      </c>
      <c r="H30" s="78">
        <v>0</v>
      </c>
    </row>
    <row r="31" spans="1:12" ht="26.1" customHeight="1" x14ac:dyDescent="0.25">
      <c r="A31" s="143" t="s">
        <v>24</v>
      </c>
      <c r="B31" s="144"/>
      <c r="C31" s="144"/>
      <c r="D31" s="145"/>
      <c r="E31" s="100">
        <f>SUM(E28+E23)</f>
        <v>1019571.0900000001</v>
      </c>
      <c r="F31" s="100">
        <f>SUM(F28+F23)</f>
        <v>1029570.88</v>
      </c>
      <c r="G31" s="100">
        <f t="shared" ref="G31:H31" si="2">SUM(G28+G23)</f>
        <v>1126984.97</v>
      </c>
      <c r="H31" s="100">
        <f>SUM(H28+H23)</f>
        <v>1314138.43</v>
      </c>
    </row>
    <row r="32" spans="1:12" ht="45" customHeight="1" x14ac:dyDescent="0.25"/>
    <row r="35" ht="45.75" customHeight="1" x14ac:dyDescent="0.25"/>
    <row r="39" ht="23.25" customHeight="1" x14ac:dyDescent="0.25"/>
  </sheetData>
  <mergeCells count="7">
    <mergeCell ref="A31:D31"/>
    <mergeCell ref="A7:H7"/>
    <mergeCell ref="A20:H20"/>
    <mergeCell ref="A1:H1"/>
    <mergeCell ref="A3:H3"/>
    <mergeCell ref="A5:H5"/>
    <mergeCell ref="A17:D17"/>
  </mergeCells>
  <pageMargins left="0.7" right="0.7" top="0.75" bottom="0.75" header="0.3" footer="0.3"/>
  <pageSetup paperSize="9" scale="70" fitToWidth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E148BD-2950-4CB1-A0AF-2661EE02D787}">
  <sheetPr>
    <pageSetUpPr fitToPage="1"/>
  </sheetPr>
  <dimension ref="A1:E37"/>
  <sheetViews>
    <sheetView topLeftCell="A7" workbookViewId="0">
      <selection activeCell="E9" sqref="E9"/>
    </sheetView>
  </sheetViews>
  <sheetFormatPr defaultRowHeight="15" x14ac:dyDescent="0.25"/>
  <cols>
    <col min="1" max="5" width="25.28515625" customWidth="1"/>
  </cols>
  <sheetData>
    <row r="1" spans="1:5" ht="42" customHeight="1" x14ac:dyDescent="0.25">
      <c r="A1" s="124" t="s">
        <v>135</v>
      </c>
      <c r="B1" s="124"/>
      <c r="C1" s="124"/>
      <c r="D1" s="124"/>
      <c r="E1" s="124"/>
    </row>
    <row r="2" spans="1:5" ht="18" customHeight="1" x14ac:dyDescent="0.25">
      <c r="A2" s="23"/>
      <c r="B2" s="23"/>
      <c r="C2" s="23"/>
      <c r="D2" s="23"/>
      <c r="E2" s="23"/>
    </row>
    <row r="3" spans="1:5" ht="15.75" customHeight="1" x14ac:dyDescent="0.25">
      <c r="A3" s="124" t="s">
        <v>29</v>
      </c>
      <c r="B3" s="124"/>
      <c r="C3" s="124"/>
      <c r="D3" s="124"/>
      <c r="E3" s="124"/>
    </row>
    <row r="4" spans="1:5" ht="18" x14ac:dyDescent="0.25">
      <c r="B4" s="23"/>
      <c r="C4" s="23"/>
      <c r="D4" s="23"/>
      <c r="E4" s="5"/>
    </row>
    <row r="5" spans="1:5" ht="18" customHeight="1" x14ac:dyDescent="0.25">
      <c r="A5" s="124" t="s">
        <v>10</v>
      </c>
      <c r="B5" s="124"/>
      <c r="C5" s="124"/>
      <c r="D5" s="124"/>
      <c r="E5" s="124"/>
    </row>
    <row r="6" spans="1:5" ht="18" x14ac:dyDescent="0.25">
      <c r="A6" s="23"/>
      <c r="B6" s="23"/>
      <c r="C6" s="23"/>
      <c r="D6" s="23"/>
      <c r="E6" s="5"/>
    </row>
    <row r="7" spans="1:5" ht="15.75" customHeight="1" x14ac:dyDescent="0.25">
      <c r="A7" s="124" t="s">
        <v>95</v>
      </c>
      <c r="B7" s="124"/>
      <c r="C7" s="124"/>
      <c r="D7" s="124"/>
      <c r="E7" s="124"/>
    </row>
    <row r="8" spans="1:5" ht="18" x14ac:dyDescent="0.25">
      <c r="A8" s="23"/>
      <c r="B8" s="23"/>
      <c r="C8" s="23"/>
      <c r="D8" s="23"/>
      <c r="E8" s="5"/>
    </row>
    <row r="9" spans="1:5" ht="38.25" x14ac:dyDescent="0.25">
      <c r="A9" s="19" t="s">
        <v>96</v>
      </c>
      <c r="B9" s="18" t="s">
        <v>91</v>
      </c>
      <c r="C9" s="19" t="s">
        <v>97</v>
      </c>
      <c r="D9" s="19" t="s">
        <v>126</v>
      </c>
      <c r="E9" s="19" t="s">
        <v>133</v>
      </c>
    </row>
    <row r="10" spans="1:5" ht="26.1" customHeight="1" x14ac:dyDescent="0.25">
      <c r="A10" s="110" t="s">
        <v>0</v>
      </c>
      <c r="B10" s="115">
        <f>SUM(B12+B14+B16+B18+B20+B15)</f>
        <v>1023679.02</v>
      </c>
      <c r="C10" s="115">
        <f t="shared" ref="C10:E10" si="0">SUM(C12+C14+C16+C18+C20+C15)</f>
        <v>1029570.8799999999</v>
      </c>
      <c r="D10" s="115">
        <f t="shared" si="0"/>
        <v>1126984.97</v>
      </c>
      <c r="E10" s="115">
        <f t="shared" si="0"/>
        <v>1314138.4299999997</v>
      </c>
    </row>
    <row r="11" spans="1:5" ht="26.1" customHeight="1" x14ac:dyDescent="0.25">
      <c r="A11" s="62" t="s">
        <v>98</v>
      </c>
      <c r="B11" s="114">
        <f>SUM(B12)</f>
        <v>3740.3</v>
      </c>
      <c r="C11" s="114">
        <f t="shared" ref="C11:E11" si="1">SUM(C12)</f>
        <v>0</v>
      </c>
      <c r="D11" s="114">
        <f t="shared" si="1"/>
        <v>0</v>
      </c>
      <c r="E11" s="114">
        <f t="shared" si="1"/>
        <v>0</v>
      </c>
    </row>
    <row r="12" spans="1:5" x14ac:dyDescent="0.25">
      <c r="A12" s="13" t="s">
        <v>99</v>
      </c>
      <c r="B12" s="79">
        <v>3740.3</v>
      </c>
      <c r="C12" s="79">
        <v>0</v>
      </c>
      <c r="D12" s="79">
        <v>0</v>
      </c>
      <c r="E12" s="79">
        <v>0</v>
      </c>
    </row>
    <row r="13" spans="1:5" ht="26.1" customHeight="1" x14ac:dyDescent="0.25">
      <c r="A13" s="63" t="s">
        <v>100</v>
      </c>
      <c r="B13" s="77">
        <f>SUM(B14:B16)</f>
        <v>124894.87</v>
      </c>
      <c r="C13" s="77">
        <f t="shared" ref="C13:E13" si="2">SUM(C14:C16)</f>
        <v>76059.28</v>
      </c>
      <c r="D13" s="77">
        <f t="shared" si="2"/>
        <v>77494.97</v>
      </c>
      <c r="E13" s="77">
        <f t="shared" si="2"/>
        <v>79936.27</v>
      </c>
    </row>
    <row r="14" spans="1:5" ht="38.25" x14ac:dyDescent="0.25">
      <c r="A14" s="11" t="s">
        <v>108</v>
      </c>
      <c r="B14" s="72">
        <v>132.72</v>
      </c>
      <c r="C14" s="79">
        <v>1459.95</v>
      </c>
      <c r="D14" s="79">
        <v>1500</v>
      </c>
      <c r="E14" s="79">
        <v>1500</v>
      </c>
    </row>
    <row r="15" spans="1:5" ht="25.5" x14ac:dyDescent="0.25">
      <c r="A15" s="17" t="s">
        <v>107</v>
      </c>
      <c r="B15" s="72">
        <v>5120.97</v>
      </c>
      <c r="C15" s="79">
        <v>4107.9399999999996</v>
      </c>
      <c r="D15" s="79">
        <v>3388.84</v>
      </c>
      <c r="E15" s="79">
        <v>7508.13</v>
      </c>
    </row>
    <row r="16" spans="1:5" ht="25.5" x14ac:dyDescent="0.25">
      <c r="A16" s="17" t="s">
        <v>106</v>
      </c>
      <c r="B16" s="72">
        <v>119641.18</v>
      </c>
      <c r="C16" s="79">
        <v>70491.39</v>
      </c>
      <c r="D16" s="79">
        <v>72606.13</v>
      </c>
      <c r="E16" s="79">
        <v>70928.14</v>
      </c>
    </row>
    <row r="17" spans="1:5" ht="26.1" customHeight="1" x14ac:dyDescent="0.25">
      <c r="A17" s="109" t="s">
        <v>101</v>
      </c>
      <c r="B17" s="77">
        <f>SUM(B18:B18)</f>
        <v>895017.31</v>
      </c>
      <c r="C17" s="77">
        <f>SUM(C18:C18)</f>
        <v>950511.6</v>
      </c>
      <c r="D17" s="77">
        <f>SUM(D18:D18)</f>
        <v>1046490</v>
      </c>
      <c r="E17" s="77">
        <f>SUM(E18:E18)</f>
        <v>1230202.1599999999</v>
      </c>
    </row>
    <row r="18" spans="1:5" ht="25.5" x14ac:dyDescent="0.25">
      <c r="A18" s="17" t="s">
        <v>103</v>
      </c>
      <c r="B18" s="72">
        <v>895017.31</v>
      </c>
      <c r="C18" s="79">
        <v>950511.6</v>
      </c>
      <c r="D18" s="72">
        <v>1046490</v>
      </c>
      <c r="E18" s="72">
        <v>1230202.1599999999</v>
      </c>
    </row>
    <row r="19" spans="1:5" ht="26.1" customHeight="1" x14ac:dyDescent="0.25">
      <c r="A19" s="109" t="s">
        <v>104</v>
      </c>
      <c r="B19" s="77">
        <f>SUM(B20)</f>
        <v>26.54</v>
      </c>
      <c r="C19" s="77">
        <f t="shared" ref="C19:E19" si="3">SUM(C20)</f>
        <v>3000</v>
      </c>
      <c r="D19" s="77">
        <f t="shared" si="3"/>
        <v>3000</v>
      </c>
      <c r="E19" s="77">
        <f t="shared" si="3"/>
        <v>4000</v>
      </c>
    </row>
    <row r="20" spans="1:5" ht="25.5" x14ac:dyDescent="0.25">
      <c r="A20" s="17" t="s">
        <v>105</v>
      </c>
      <c r="B20" s="72">
        <v>26.54</v>
      </c>
      <c r="C20" s="79">
        <v>3000</v>
      </c>
      <c r="D20" s="79">
        <v>3000</v>
      </c>
      <c r="E20" s="79">
        <v>4000</v>
      </c>
    </row>
    <row r="21" spans="1:5" x14ac:dyDescent="0.25">
      <c r="B21" s="101"/>
      <c r="C21" s="101"/>
      <c r="D21" s="101"/>
      <c r="E21" s="101"/>
    </row>
    <row r="23" spans="1:5" ht="15.75" customHeight="1" x14ac:dyDescent="0.25">
      <c r="A23" s="124" t="s">
        <v>102</v>
      </c>
      <c r="B23" s="124"/>
      <c r="C23" s="124"/>
      <c r="D23" s="124"/>
      <c r="E23" s="124"/>
    </row>
    <row r="24" spans="1:5" ht="18" x14ac:dyDescent="0.25">
      <c r="A24" s="23"/>
      <c r="B24" s="23"/>
      <c r="C24" s="23"/>
      <c r="D24" s="23"/>
      <c r="E24" s="5"/>
    </row>
    <row r="25" spans="1:5" ht="38.25" x14ac:dyDescent="0.25">
      <c r="A25" s="19" t="s">
        <v>96</v>
      </c>
      <c r="B25" s="18" t="s">
        <v>91</v>
      </c>
      <c r="C25" s="19" t="s">
        <v>97</v>
      </c>
      <c r="D25" s="19" t="s">
        <v>126</v>
      </c>
      <c r="E25" s="19" t="s">
        <v>133</v>
      </c>
    </row>
    <row r="26" spans="1:5" ht="26.1" customHeight="1" x14ac:dyDescent="0.25">
      <c r="A26" s="110" t="s">
        <v>2</v>
      </c>
      <c r="B26" s="115">
        <f>SUM(B28+B30+B31+B32+B34+B36)</f>
        <v>1019571.09</v>
      </c>
      <c r="C26" s="115">
        <f t="shared" ref="C26:E26" si="4">SUM(C28+C30+C31+C32+C34+C36)</f>
        <v>1029570.88</v>
      </c>
      <c r="D26" s="115">
        <f t="shared" si="4"/>
        <v>1126984.97</v>
      </c>
      <c r="E26" s="115">
        <f t="shared" si="4"/>
        <v>1314138.43</v>
      </c>
    </row>
    <row r="27" spans="1:5" ht="26.1" customHeight="1" x14ac:dyDescent="0.25">
      <c r="A27" s="62" t="s">
        <v>98</v>
      </c>
      <c r="B27" s="77">
        <v>3740.3</v>
      </c>
      <c r="C27" s="77">
        <v>0</v>
      </c>
      <c r="D27" s="77">
        <v>0</v>
      </c>
      <c r="E27" s="77">
        <v>0</v>
      </c>
    </row>
    <row r="28" spans="1:5" x14ac:dyDescent="0.25">
      <c r="A28" s="13" t="s">
        <v>99</v>
      </c>
      <c r="B28" s="72">
        <v>3740.3</v>
      </c>
      <c r="C28" s="79">
        <v>0</v>
      </c>
      <c r="D28" s="79">
        <v>0</v>
      </c>
      <c r="E28" s="79">
        <v>0</v>
      </c>
    </row>
    <row r="29" spans="1:5" ht="26.1" customHeight="1" x14ac:dyDescent="0.25">
      <c r="A29" s="63" t="s">
        <v>100</v>
      </c>
      <c r="B29" s="77">
        <f>SUM(B30:B32)</f>
        <v>121269.20999999999</v>
      </c>
      <c r="C29" s="77">
        <f t="shared" ref="C29:E29" si="5">SUM(C30:C32)</f>
        <v>76059.28</v>
      </c>
      <c r="D29" s="77">
        <f t="shared" si="5"/>
        <v>77494.97</v>
      </c>
      <c r="E29" s="77">
        <f t="shared" si="5"/>
        <v>79936.27</v>
      </c>
    </row>
    <row r="30" spans="1:5" ht="38.25" x14ac:dyDescent="0.25">
      <c r="A30" s="11" t="s">
        <v>108</v>
      </c>
      <c r="B30" s="72">
        <v>132.72</v>
      </c>
      <c r="C30" s="79">
        <v>1459.95</v>
      </c>
      <c r="D30" s="79">
        <v>1500</v>
      </c>
      <c r="E30" s="79">
        <v>1500</v>
      </c>
    </row>
    <row r="31" spans="1:5" ht="25.5" x14ac:dyDescent="0.25">
      <c r="A31" s="17" t="s">
        <v>107</v>
      </c>
      <c r="B31" s="72">
        <v>1495.31</v>
      </c>
      <c r="C31" s="79">
        <v>4107.9399999999996</v>
      </c>
      <c r="D31" s="79">
        <v>3388.84</v>
      </c>
      <c r="E31" s="79">
        <v>7508.13</v>
      </c>
    </row>
    <row r="32" spans="1:5" ht="25.5" x14ac:dyDescent="0.25">
      <c r="A32" s="17" t="s">
        <v>106</v>
      </c>
      <c r="B32" s="72">
        <v>119641.18</v>
      </c>
      <c r="C32" s="79">
        <v>70491.39</v>
      </c>
      <c r="D32" s="79">
        <v>72606.13</v>
      </c>
      <c r="E32" s="79">
        <v>70928.14</v>
      </c>
    </row>
    <row r="33" spans="1:5" ht="26.1" customHeight="1" x14ac:dyDescent="0.25">
      <c r="A33" s="109" t="s">
        <v>101</v>
      </c>
      <c r="B33" s="77">
        <f>SUM(B34:B34)</f>
        <v>894561.58</v>
      </c>
      <c r="C33" s="77">
        <f>SUM(C34:C34)</f>
        <v>950511.6</v>
      </c>
      <c r="D33" s="77">
        <f>SUM(D34:D34)</f>
        <v>1046490</v>
      </c>
      <c r="E33" s="77">
        <f>SUM(E34:E34)</f>
        <v>1230202.1599999999</v>
      </c>
    </row>
    <row r="34" spans="1:5" ht="25.5" x14ac:dyDescent="0.25">
      <c r="A34" s="17" t="s">
        <v>103</v>
      </c>
      <c r="B34" s="72">
        <v>894561.58</v>
      </c>
      <c r="C34" s="79">
        <v>950511.6</v>
      </c>
      <c r="D34" s="72">
        <v>1046490</v>
      </c>
      <c r="E34" s="72">
        <v>1230202.1599999999</v>
      </c>
    </row>
    <row r="35" spans="1:5" ht="26.1" customHeight="1" x14ac:dyDescent="0.25">
      <c r="A35" s="109" t="s">
        <v>104</v>
      </c>
      <c r="B35" s="77">
        <v>0</v>
      </c>
      <c r="C35" s="77">
        <v>3000</v>
      </c>
      <c r="D35" s="77">
        <v>0</v>
      </c>
      <c r="E35" s="77">
        <v>0</v>
      </c>
    </row>
    <row r="36" spans="1:5" ht="25.5" x14ac:dyDescent="0.25">
      <c r="A36" s="17" t="s">
        <v>105</v>
      </c>
      <c r="B36" s="72">
        <v>0</v>
      </c>
      <c r="C36" s="79">
        <v>3000</v>
      </c>
      <c r="D36" s="79">
        <v>3000</v>
      </c>
      <c r="E36" s="79">
        <v>4000</v>
      </c>
    </row>
    <row r="37" spans="1:5" x14ac:dyDescent="0.25">
      <c r="B37" s="89"/>
      <c r="C37" s="89"/>
      <c r="D37" s="89"/>
      <c r="E37" s="89"/>
    </row>
  </sheetData>
  <mergeCells count="5">
    <mergeCell ref="A1:E1"/>
    <mergeCell ref="A3:E3"/>
    <mergeCell ref="A5:E5"/>
    <mergeCell ref="A7:E7"/>
    <mergeCell ref="A23:E23"/>
  </mergeCells>
  <pageMargins left="0.7" right="0.7" top="0.75" bottom="0.75" header="0.3" footer="0.3"/>
  <pageSetup paperSize="9" scale="5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12"/>
  <sheetViews>
    <sheetView workbookViewId="0">
      <selection activeCell="E12" sqref="E12"/>
    </sheetView>
  </sheetViews>
  <sheetFormatPr defaultRowHeight="15" x14ac:dyDescent="0.25"/>
  <cols>
    <col min="1" max="1" width="35.7109375" customWidth="1"/>
    <col min="2" max="5" width="22.7109375" customWidth="1"/>
  </cols>
  <sheetData>
    <row r="1" spans="1:5" ht="42" customHeight="1" x14ac:dyDescent="0.25">
      <c r="A1" s="124" t="s">
        <v>136</v>
      </c>
      <c r="B1" s="124"/>
      <c r="C1" s="124"/>
      <c r="D1" s="124"/>
      <c r="E1" s="124"/>
    </row>
    <row r="2" spans="1:5" ht="18" customHeight="1" x14ac:dyDescent="0.25">
      <c r="A2" s="4"/>
      <c r="B2" s="4"/>
      <c r="C2" s="4"/>
      <c r="D2" s="4"/>
      <c r="E2" s="4"/>
    </row>
    <row r="3" spans="1:5" ht="15.75" x14ac:dyDescent="0.25">
      <c r="A3" s="124" t="s">
        <v>29</v>
      </c>
      <c r="B3" s="124"/>
      <c r="C3" s="124"/>
      <c r="D3" s="124"/>
      <c r="E3" s="137"/>
    </row>
    <row r="4" spans="1:5" ht="18" x14ac:dyDescent="0.25">
      <c r="A4" s="4"/>
      <c r="B4" s="4"/>
      <c r="C4" s="4"/>
      <c r="D4" s="4"/>
      <c r="E4" s="5"/>
    </row>
    <row r="5" spans="1:5" ht="18" customHeight="1" x14ac:dyDescent="0.25">
      <c r="A5" s="124" t="s">
        <v>10</v>
      </c>
      <c r="B5" s="125"/>
      <c r="C5" s="125"/>
      <c r="D5" s="125"/>
      <c r="E5" s="125"/>
    </row>
    <row r="6" spans="1:5" ht="18" x14ac:dyDescent="0.25">
      <c r="A6" s="4"/>
      <c r="B6" s="4"/>
      <c r="C6" s="4"/>
      <c r="D6" s="4"/>
      <c r="E6" s="5"/>
    </row>
    <row r="7" spans="1:5" ht="15.75" x14ac:dyDescent="0.25">
      <c r="A7" s="124" t="s">
        <v>22</v>
      </c>
      <c r="B7" s="146"/>
      <c r="C7" s="146"/>
      <c r="D7" s="146"/>
      <c r="E7" s="146"/>
    </row>
    <row r="8" spans="1:5" ht="18" x14ac:dyDescent="0.25">
      <c r="A8" s="4"/>
      <c r="B8" s="4"/>
      <c r="C8" s="4"/>
      <c r="D8" s="4"/>
      <c r="E8" s="5"/>
    </row>
    <row r="9" spans="1:5" ht="38.25" x14ac:dyDescent="0.25">
      <c r="A9" s="19" t="s">
        <v>23</v>
      </c>
      <c r="B9" s="18" t="s">
        <v>91</v>
      </c>
      <c r="C9" s="19" t="s">
        <v>97</v>
      </c>
      <c r="D9" s="19" t="s">
        <v>128</v>
      </c>
      <c r="E9" s="19" t="s">
        <v>133</v>
      </c>
    </row>
    <row r="10" spans="1:5" ht="26.1" customHeight="1" x14ac:dyDescent="0.25">
      <c r="A10" s="65" t="s">
        <v>24</v>
      </c>
      <c r="B10" s="102">
        <f>SUM(B12)</f>
        <v>1019571.09</v>
      </c>
      <c r="C10" s="102">
        <f t="shared" ref="C10:E10" si="0">SUM(C12)</f>
        <v>1029570.88</v>
      </c>
      <c r="D10" s="102">
        <f t="shared" si="0"/>
        <v>1126984.97</v>
      </c>
      <c r="E10" s="102">
        <f t="shared" si="0"/>
        <v>1314138.43</v>
      </c>
    </row>
    <row r="11" spans="1:5" ht="26.1" customHeight="1" x14ac:dyDescent="0.25">
      <c r="A11" s="63" t="s">
        <v>58</v>
      </c>
      <c r="B11" s="77">
        <f>SUM(B12)</f>
        <v>1019571.09</v>
      </c>
      <c r="C11" s="77">
        <f t="shared" ref="C11:E11" si="1">SUM(C12)</f>
        <v>1029570.88</v>
      </c>
      <c r="D11" s="77">
        <f t="shared" si="1"/>
        <v>1126984.97</v>
      </c>
      <c r="E11" s="77">
        <f t="shared" si="1"/>
        <v>1314138.43</v>
      </c>
    </row>
    <row r="12" spans="1:5" ht="18" customHeight="1" x14ac:dyDescent="0.25">
      <c r="A12" s="17" t="s">
        <v>59</v>
      </c>
      <c r="B12" s="72">
        <v>1019571.09</v>
      </c>
      <c r="C12" s="79">
        <v>1029570.88</v>
      </c>
      <c r="D12" s="79">
        <v>1126984.97</v>
      </c>
      <c r="E12" s="79">
        <v>1314138.43</v>
      </c>
    </row>
  </sheetData>
  <mergeCells count="4">
    <mergeCell ref="A1:E1"/>
    <mergeCell ref="A3:E3"/>
    <mergeCell ref="A5:E5"/>
    <mergeCell ref="A7:E7"/>
  </mergeCells>
  <pageMargins left="0.7" right="0.7" top="0.75" bottom="0.75" header="0.3" footer="0.3"/>
  <pageSetup paperSize="9" scale="87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14"/>
  <sheetViews>
    <sheetView workbookViewId="0">
      <selection activeCell="A11" sqref="A11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5.42578125" bestFit="1" customWidth="1"/>
    <col min="4" max="9" width="25.28515625" customWidth="1"/>
  </cols>
  <sheetData>
    <row r="1" spans="1:9" ht="42" customHeight="1" x14ac:dyDescent="0.25">
      <c r="A1" s="124" t="s">
        <v>45</v>
      </c>
      <c r="B1" s="124"/>
      <c r="C1" s="124"/>
      <c r="D1" s="124"/>
      <c r="E1" s="124"/>
      <c r="F1" s="124"/>
      <c r="G1" s="124"/>
      <c r="H1" s="124"/>
      <c r="I1" s="124"/>
    </row>
    <row r="2" spans="1:9" ht="18" customHeight="1" x14ac:dyDescent="0.25">
      <c r="A2" s="4"/>
      <c r="B2" s="4"/>
      <c r="C2" s="4"/>
      <c r="D2" s="4"/>
      <c r="E2" s="4"/>
      <c r="F2" s="4"/>
      <c r="G2" s="4"/>
      <c r="H2" s="4"/>
      <c r="I2" s="4"/>
    </row>
    <row r="3" spans="1:9" ht="15.75" x14ac:dyDescent="0.25">
      <c r="A3" s="124" t="s">
        <v>29</v>
      </c>
      <c r="B3" s="124"/>
      <c r="C3" s="124"/>
      <c r="D3" s="124"/>
      <c r="E3" s="124"/>
      <c r="F3" s="124"/>
      <c r="G3" s="124"/>
      <c r="H3" s="137"/>
      <c r="I3" s="137"/>
    </row>
    <row r="4" spans="1:9" ht="18" x14ac:dyDescent="0.25">
      <c r="A4" s="4"/>
      <c r="B4" s="4"/>
      <c r="C4" s="4"/>
      <c r="D4" s="4"/>
      <c r="E4" s="4"/>
      <c r="F4" s="4"/>
      <c r="G4" s="4"/>
      <c r="H4" s="5"/>
      <c r="I4" s="5"/>
    </row>
    <row r="5" spans="1:9" ht="18" customHeight="1" x14ac:dyDescent="0.25">
      <c r="A5" s="124" t="s">
        <v>25</v>
      </c>
      <c r="B5" s="125"/>
      <c r="C5" s="125"/>
      <c r="D5" s="125"/>
      <c r="E5" s="125"/>
      <c r="F5" s="125"/>
      <c r="G5" s="125"/>
      <c r="H5" s="125"/>
      <c r="I5" s="125"/>
    </row>
    <row r="6" spans="1:9" ht="18" x14ac:dyDescent="0.25">
      <c r="A6" s="4"/>
      <c r="B6" s="4"/>
      <c r="C6" s="4"/>
      <c r="D6" s="4"/>
      <c r="E6" s="4"/>
      <c r="F6" s="4"/>
      <c r="G6" s="4"/>
      <c r="H6" s="5"/>
      <c r="I6" s="5"/>
    </row>
    <row r="7" spans="1:9" ht="25.5" x14ac:dyDescent="0.25">
      <c r="A7" s="19" t="s">
        <v>11</v>
      </c>
      <c r="B7" s="18" t="s">
        <v>12</v>
      </c>
      <c r="C7" s="18" t="s">
        <v>13</v>
      </c>
      <c r="D7" s="18" t="s">
        <v>47</v>
      </c>
      <c r="E7" s="18" t="s">
        <v>7</v>
      </c>
      <c r="F7" s="19" t="s">
        <v>8</v>
      </c>
      <c r="G7" s="19" t="s">
        <v>39</v>
      </c>
      <c r="H7" s="19" t="s">
        <v>40</v>
      </c>
      <c r="I7" s="19" t="s">
        <v>41</v>
      </c>
    </row>
    <row r="8" spans="1:9" ht="25.5" x14ac:dyDescent="0.25">
      <c r="A8" s="11">
        <v>8</v>
      </c>
      <c r="B8" s="11"/>
      <c r="C8" s="11"/>
      <c r="D8" s="11" t="s">
        <v>26</v>
      </c>
      <c r="E8" s="8"/>
      <c r="F8" s="9"/>
      <c r="G8" s="9"/>
      <c r="H8" s="9"/>
      <c r="I8" s="9"/>
    </row>
    <row r="9" spans="1:9" x14ac:dyDescent="0.25">
      <c r="A9" s="11"/>
      <c r="B9" s="16">
        <v>84</v>
      </c>
      <c r="C9" s="16"/>
      <c r="D9" s="16" t="s">
        <v>33</v>
      </c>
      <c r="E9" s="8"/>
      <c r="F9" s="9"/>
      <c r="G9" s="9"/>
      <c r="H9" s="9"/>
      <c r="I9" s="9"/>
    </row>
    <row r="10" spans="1:9" ht="25.5" x14ac:dyDescent="0.25">
      <c r="A10" s="12"/>
      <c r="B10" s="12"/>
      <c r="C10" s="13">
        <v>81</v>
      </c>
      <c r="D10" s="17" t="s">
        <v>34</v>
      </c>
      <c r="E10" s="8"/>
      <c r="F10" s="9"/>
      <c r="G10" s="9"/>
      <c r="H10" s="9"/>
      <c r="I10" s="9"/>
    </row>
    <row r="11" spans="1:9" ht="25.5" x14ac:dyDescent="0.25">
      <c r="A11" s="14">
        <v>5</v>
      </c>
      <c r="B11" s="15"/>
      <c r="C11" s="15"/>
      <c r="D11" s="24" t="s">
        <v>27</v>
      </c>
      <c r="E11" s="8"/>
      <c r="F11" s="9"/>
      <c r="G11" s="9"/>
      <c r="H11" s="9"/>
      <c r="I11" s="9"/>
    </row>
    <row r="12" spans="1:9" ht="25.5" x14ac:dyDescent="0.25">
      <c r="A12" s="16"/>
      <c r="B12" s="16">
        <v>54</v>
      </c>
      <c r="C12" s="16"/>
      <c r="D12" s="25" t="s">
        <v>35</v>
      </c>
      <c r="E12" s="8"/>
      <c r="F12" s="9"/>
      <c r="G12" s="9"/>
      <c r="H12" s="9"/>
      <c r="I12" s="10"/>
    </row>
    <row r="13" spans="1:9" x14ac:dyDescent="0.25">
      <c r="A13" s="16"/>
      <c r="B13" s="16"/>
      <c r="C13" s="13">
        <v>11</v>
      </c>
      <c r="D13" s="13" t="s">
        <v>15</v>
      </c>
      <c r="E13" s="8"/>
      <c r="F13" s="9"/>
      <c r="G13" s="9"/>
      <c r="H13" s="9"/>
      <c r="I13" s="10"/>
    </row>
    <row r="14" spans="1:9" x14ac:dyDescent="0.25">
      <c r="A14" s="16"/>
      <c r="B14" s="16"/>
      <c r="C14" s="13">
        <v>31</v>
      </c>
      <c r="D14" s="13" t="s">
        <v>36</v>
      </c>
      <c r="E14" s="8"/>
      <c r="F14" s="9"/>
      <c r="G14" s="9"/>
      <c r="H14" s="9"/>
      <c r="I14" s="10"/>
    </row>
  </sheetData>
  <mergeCells count="3">
    <mergeCell ref="A1:I1"/>
    <mergeCell ref="A3:I3"/>
    <mergeCell ref="A5:I5"/>
  </mergeCells>
  <pageMargins left="0.7" right="0.7" top="0.75" bottom="0.75" header="0.3" footer="0.3"/>
  <pageSetup paperSize="9" scale="7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L82"/>
  <sheetViews>
    <sheetView topLeftCell="A52" workbookViewId="0">
      <selection activeCell="H80" sqref="H80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9.85546875" customWidth="1"/>
    <col min="4" max="4" width="45.7109375" customWidth="1"/>
    <col min="5" max="9" width="25.28515625" customWidth="1"/>
    <col min="10" max="10" width="15.7109375" customWidth="1"/>
    <col min="11" max="11" width="20.85546875" customWidth="1"/>
    <col min="13" max="13" width="14.28515625" bestFit="1" customWidth="1"/>
  </cols>
  <sheetData>
    <row r="1" spans="1:12" ht="42" customHeight="1" x14ac:dyDescent="0.25">
      <c r="A1" s="124" t="s">
        <v>134</v>
      </c>
      <c r="B1" s="124"/>
      <c r="C1" s="124"/>
      <c r="D1" s="124"/>
      <c r="E1" s="124"/>
      <c r="F1" s="124"/>
      <c r="G1" s="124"/>
      <c r="H1" s="124"/>
      <c r="I1" s="124"/>
    </row>
    <row r="2" spans="1:12" ht="18" x14ac:dyDescent="0.25">
      <c r="A2" s="4"/>
      <c r="B2" s="4"/>
      <c r="C2" s="4"/>
      <c r="D2" s="4"/>
      <c r="E2" s="4"/>
      <c r="F2" s="4"/>
      <c r="G2" s="4"/>
      <c r="H2" s="5"/>
      <c r="I2" s="5"/>
    </row>
    <row r="3" spans="1:12" ht="18" customHeight="1" x14ac:dyDescent="0.25">
      <c r="A3" s="124" t="s">
        <v>28</v>
      </c>
      <c r="B3" s="125"/>
      <c r="C3" s="125"/>
      <c r="D3" s="125"/>
      <c r="E3" s="125"/>
      <c r="F3" s="125"/>
      <c r="G3" s="125"/>
      <c r="H3" s="125"/>
      <c r="I3" s="125"/>
    </row>
    <row r="4" spans="1:12" ht="18" x14ac:dyDescent="0.25">
      <c r="A4" s="4"/>
      <c r="B4" s="4"/>
      <c r="C4" s="4"/>
      <c r="D4" s="4"/>
      <c r="E4" s="4"/>
      <c r="F4" s="4"/>
      <c r="G4" s="4"/>
      <c r="H4" s="5"/>
      <c r="I4" s="5"/>
    </row>
    <row r="5" spans="1:12" ht="38.25" x14ac:dyDescent="0.25">
      <c r="A5" s="162" t="s">
        <v>30</v>
      </c>
      <c r="B5" s="163"/>
      <c r="C5" s="164"/>
      <c r="D5" s="18" t="s">
        <v>31</v>
      </c>
      <c r="E5" s="18" t="s">
        <v>91</v>
      </c>
      <c r="F5" s="19" t="s">
        <v>97</v>
      </c>
      <c r="G5" s="19" t="s">
        <v>126</v>
      </c>
      <c r="H5" s="19" t="s">
        <v>133</v>
      </c>
    </row>
    <row r="6" spans="1:12" ht="26.1" customHeight="1" x14ac:dyDescent="0.25">
      <c r="A6" s="156" t="s">
        <v>60</v>
      </c>
      <c r="B6" s="157"/>
      <c r="C6" s="158"/>
      <c r="D6" s="58" t="s">
        <v>61</v>
      </c>
      <c r="E6" s="77">
        <f>SUM(E7+E13+E17+E23)</f>
        <v>969665.69</v>
      </c>
      <c r="F6" s="77">
        <f>SUM(F7+F13+F17+F23)</f>
        <v>1015491.39</v>
      </c>
      <c r="G6" s="77">
        <f>SUM(G7+G13+G17+G23)</f>
        <v>1114606.1299999999</v>
      </c>
      <c r="H6" s="77">
        <f>SUM(H7+H13+H17+H23)</f>
        <v>1294928.1399999999</v>
      </c>
    </row>
    <row r="7" spans="1:12" x14ac:dyDescent="0.25">
      <c r="A7" s="159" t="s">
        <v>62</v>
      </c>
      <c r="B7" s="160"/>
      <c r="C7" s="161"/>
      <c r="D7" s="27" t="s">
        <v>63</v>
      </c>
      <c r="E7" s="73">
        <f>SUM(E8)</f>
        <v>71739.509999999995</v>
      </c>
      <c r="F7" s="73">
        <f t="shared" ref="F7" si="0">SUM(F8)</f>
        <v>70491.39</v>
      </c>
      <c r="G7" s="73">
        <f>SUM(G8)</f>
        <v>72606.12999999999</v>
      </c>
      <c r="H7" s="73">
        <f>SUM(H8)</f>
        <v>70928.14</v>
      </c>
      <c r="K7" s="39"/>
    </row>
    <row r="8" spans="1:12" x14ac:dyDescent="0.25">
      <c r="A8" s="147" t="s">
        <v>64</v>
      </c>
      <c r="B8" s="148"/>
      <c r="C8" s="149"/>
      <c r="D8" s="33" t="s">
        <v>49</v>
      </c>
      <c r="E8" s="72">
        <f>SUM(E9)</f>
        <v>71739.509999999995</v>
      </c>
      <c r="F8" s="72">
        <f>SUM(F9)</f>
        <v>70491.39</v>
      </c>
      <c r="G8" s="72">
        <f>SUM(G9)</f>
        <v>72606.12999999999</v>
      </c>
      <c r="H8" s="72">
        <f>SUM(H9)</f>
        <v>70928.14</v>
      </c>
      <c r="J8" s="89"/>
    </row>
    <row r="9" spans="1:12" x14ac:dyDescent="0.25">
      <c r="A9" s="150">
        <v>3</v>
      </c>
      <c r="B9" s="151"/>
      <c r="C9" s="152"/>
      <c r="D9" s="26" t="s">
        <v>19</v>
      </c>
      <c r="E9" s="72">
        <f>SUM(E10:E12)</f>
        <v>71739.509999999995</v>
      </c>
      <c r="F9" s="79">
        <f>SUM(F11+F12)</f>
        <v>70491.39</v>
      </c>
      <c r="G9" s="79">
        <f>SUM(G11+G12)</f>
        <v>72606.12999999999</v>
      </c>
      <c r="H9" s="79">
        <f>SUM(H11+H12)</f>
        <v>70928.14</v>
      </c>
      <c r="L9" s="56"/>
    </row>
    <row r="10" spans="1:12" x14ac:dyDescent="0.25">
      <c r="A10" s="153">
        <v>31</v>
      </c>
      <c r="B10" s="154"/>
      <c r="C10" s="155"/>
      <c r="D10" s="26" t="s">
        <v>20</v>
      </c>
      <c r="E10" s="72">
        <v>0</v>
      </c>
      <c r="F10" s="72">
        <v>0</v>
      </c>
      <c r="G10" s="72">
        <v>0</v>
      </c>
      <c r="H10" s="79">
        <v>0</v>
      </c>
    </row>
    <row r="11" spans="1:12" x14ac:dyDescent="0.25">
      <c r="A11" s="153">
        <v>32</v>
      </c>
      <c r="B11" s="154"/>
      <c r="C11" s="155"/>
      <c r="D11" s="26" t="s">
        <v>32</v>
      </c>
      <c r="E11" s="70">
        <v>71739.47</v>
      </c>
      <c r="F11" s="79">
        <v>70478.16</v>
      </c>
      <c r="G11" s="79">
        <v>72592.899999999994</v>
      </c>
      <c r="H11" s="79">
        <v>70914.91</v>
      </c>
      <c r="J11" s="39"/>
    </row>
    <row r="12" spans="1:12" x14ac:dyDescent="0.25">
      <c r="A12" s="44">
        <v>34</v>
      </c>
      <c r="B12" s="45"/>
      <c r="C12" s="46"/>
      <c r="D12" s="12" t="s">
        <v>56</v>
      </c>
      <c r="E12" s="71">
        <v>0.04</v>
      </c>
      <c r="F12" s="79">
        <v>13.23</v>
      </c>
      <c r="G12" s="79">
        <v>13.23</v>
      </c>
      <c r="H12" s="79">
        <v>13.23</v>
      </c>
      <c r="J12" s="89"/>
    </row>
    <row r="13" spans="1:12" x14ac:dyDescent="0.25">
      <c r="A13" s="168" t="s">
        <v>87</v>
      </c>
      <c r="B13" s="169"/>
      <c r="C13" s="170"/>
      <c r="D13" s="52" t="s">
        <v>88</v>
      </c>
      <c r="E13" s="73">
        <f>SUM(E14)</f>
        <v>44989.08</v>
      </c>
      <c r="F13" s="73">
        <f t="shared" ref="F13:H13" si="1">SUM(F14)</f>
        <v>0</v>
      </c>
      <c r="G13" s="73">
        <f t="shared" si="1"/>
        <v>0</v>
      </c>
      <c r="H13" s="73">
        <f t="shared" si="1"/>
        <v>0</v>
      </c>
      <c r="J13" s="89"/>
    </row>
    <row r="14" spans="1:12" ht="15" customHeight="1" x14ac:dyDescent="0.25">
      <c r="A14" s="147" t="s">
        <v>74</v>
      </c>
      <c r="B14" s="148"/>
      <c r="C14" s="149"/>
      <c r="D14" s="41" t="s">
        <v>15</v>
      </c>
      <c r="E14" s="72">
        <v>44989.08</v>
      </c>
      <c r="F14" s="79">
        <v>0</v>
      </c>
      <c r="G14" s="79">
        <v>0</v>
      </c>
      <c r="H14" s="79">
        <v>0</v>
      </c>
    </row>
    <row r="15" spans="1:12" x14ac:dyDescent="0.25">
      <c r="A15" s="42">
        <v>4</v>
      </c>
      <c r="B15" s="45"/>
      <c r="C15" s="46"/>
      <c r="D15" s="43" t="s">
        <v>21</v>
      </c>
      <c r="E15" s="72">
        <f>SUM(E16)</f>
        <v>44989.08</v>
      </c>
      <c r="F15" s="79">
        <v>0</v>
      </c>
      <c r="G15" s="79">
        <v>0</v>
      </c>
      <c r="H15" s="79">
        <v>0</v>
      </c>
      <c r="J15" s="39"/>
    </row>
    <row r="16" spans="1:12" x14ac:dyDescent="0.25">
      <c r="A16" s="44">
        <v>45</v>
      </c>
      <c r="B16" s="45"/>
      <c r="C16" s="46"/>
      <c r="D16" s="51" t="s">
        <v>57</v>
      </c>
      <c r="E16" s="72">
        <v>44989.08</v>
      </c>
      <c r="F16" s="79">
        <v>0</v>
      </c>
      <c r="G16" s="79">
        <v>0</v>
      </c>
      <c r="H16" s="79">
        <v>0</v>
      </c>
    </row>
    <row r="17" spans="1:11" ht="15.75" customHeight="1" x14ac:dyDescent="0.25">
      <c r="A17" s="165" t="s">
        <v>67</v>
      </c>
      <c r="B17" s="166"/>
      <c r="C17" s="167"/>
      <c r="D17" s="52" t="s">
        <v>65</v>
      </c>
      <c r="E17" s="73">
        <f>SUM(E18)</f>
        <v>2912.6</v>
      </c>
      <c r="F17" s="112">
        <v>0</v>
      </c>
      <c r="G17" s="112">
        <v>0</v>
      </c>
      <c r="H17" s="112">
        <v>0</v>
      </c>
      <c r="J17" s="89"/>
    </row>
    <row r="18" spans="1:11" ht="16.5" customHeight="1" x14ac:dyDescent="0.25">
      <c r="A18" s="147" t="s">
        <v>64</v>
      </c>
      <c r="B18" s="148"/>
      <c r="C18" s="149"/>
      <c r="D18" s="41" t="s">
        <v>49</v>
      </c>
      <c r="E18" s="72">
        <f>SUM(E19+E21)</f>
        <v>2912.6</v>
      </c>
      <c r="F18" s="79">
        <v>0</v>
      </c>
      <c r="G18" s="79">
        <v>0</v>
      </c>
      <c r="H18" s="79">
        <v>0</v>
      </c>
    </row>
    <row r="19" spans="1:11" x14ac:dyDescent="0.25">
      <c r="A19" s="42">
        <v>3</v>
      </c>
      <c r="B19" s="45"/>
      <c r="C19" s="46"/>
      <c r="D19" s="43" t="s">
        <v>19</v>
      </c>
      <c r="E19" s="72">
        <v>0</v>
      </c>
      <c r="F19" s="79">
        <v>0</v>
      </c>
      <c r="G19" s="79">
        <v>0</v>
      </c>
      <c r="H19" s="79">
        <v>0</v>
      </c>
    </row>
    <row r="20" spans="1:11" x14ac:dyDescent="0.25">
      <c r="A20" s="44">
        <v>32</v>
      </c>
      <c r="B20" s="45"/>
      <c r="C20" s="46"/>
      <c r="D20" s="43" t="s">
        <v>32</v>
      </c>
      <c r="E20" s="72">
        <v>0</v>
      </c>
      <c r="F20" s="79">
        <v>0</v>
      </c>
      <c r="G20" s="79">
        <v>0</v>
      </c>
      <c r="H20" s="79">
        <v>0</v>
      </c>
    </row>
    <row r="21" spans="1:11" x14ac:dyDescent="0.25">
      <c r="A21" s="42">
        <v>4</v>
      </c>
      <c r="B21" s="45"/>
      <c r="C21" s="46"/>
      <c r="D21" s="43" t="s">
        <v>21</v>
      </c>
      <c r="E21" s="72">
        <v>2912.6</v>
      </c>
      <c r="F21" s="79">
        <v>0</v>
      </c>
      <c r="G21" s="79">
        <v>0</v>
      </c>
      <c r="H21" s="79">
        <v>0</v>
      </c>
      <c r="J21" s="89"/>
    </row>
    <row r="22" spans="1:11" x14ac:dyDescent="0.25">
      <c r="A22" s="44">
        <v>42</v>
      </c>
      <c r="B22" s="45"/>
      <c r="C22" s="46"/>
      <c r="D22" s="43" t="s">
        <v>46</v>
      </c>
      <c r="E22" s="72">
        <v>2912.6</v>
      </c>
      <c r="F22" s="79">
        <v>0</v>
      </c>
      <c r="G22" s="79">
        <v>0</v>
      </c>
      <c r="H22" s="79">
        <v>0</v>
      </c>
      <c r="J22" s="89"/>
    </row>
    <row r="23" spans="1:11" x14ac:dyDescent="0.25">
      <c r="A23" s="168" t="s">
        <v>66</v>
      </c>
      <c r="B23" s="169"/>
      <c r="C23" s="170"/>
      <c r="D23" s="54" t="s">
        <v>69</v>
      </c>
      <c r="E23" s="73">
        <f>SUM(E24)</f>
        <v>850024.5</v>
      </c>
      <c r="F23" s="73">
        <f t="shared" ref="F23" si="2">SUM(F24)</f>
        <v>945000</v>
      </c>
      <c r="G23" s="73">
        <f>SUM(G24)</f>
        <v>1042000</v>
      </c>
      <c r="H23" s="73">
        <f>SUM(H24)</f>
        <v>1224000</v>
      </c>
      <c r="J23" s="89"/>
    </row>
    <row r="24" spans="1:11" x14ac:dyDescent="0.25">
      <c r="A24" s="147" t="s">
        <v>68</v>
      </c>
      <c r="B24" s="148"/>
      <c r="C24" s="149"/>
      <c r="D24" s="13" t="s">
        <v>48</v>
      </c>
      <c r="E24" s="72">
        <f>SUM(E26:E27)</f>
        <v>850024.5</v>
      </c>
      <c r="F24" s="79">
        <f>SUM(F26:F27)</f>
        <v>945000</v>
      </c>
      <c r="G24" s="79">
        <f>SUM(G26+G27)</f>
        <v>1042000</v>
      </c>
      <c r="H24" s="79">
        <f>SUM(H26+H27)</f>
        <v>1224000</v>
      </c>
      <c r="K24" s="34"/>
    </row>
    <row r="25" spans="1:11" x14ac:dyDescent="0.25">
      <c r="A25" s="42">
        <v>3</v>
      </c>
      <c r="B25" s="45"/>
      <c r="C25" s="46"/>
      <c r="D25" s="43" t="s">
        <v>19</v>
      </c>
      <c r="E25" s="72">
        <f>SUM(E26:E27)</f>
        <v>850024.5</v>
      </c>
      <c r="F25" s="79">
        <f>SUM(F26+F27)</f>
        <v>945000</v>
      </c>
      <c r="G25" s="79">
        <f>SUM(G26:G27)</f>
        <v>1042000</v>
      </c>
      <c r="H25" s="79">
        <f>SUM(H26:H27)</f>
        <v>1224000</v>
      </c>
      <c r="J25" s="89"/>
      <c r="K25" s="34"/>
    </row>
    <row r="26" spans="1:11" x14ac:dyDescent="0.25">
      <c r="A26" s="44">
        <v>31</v>
      </c>
      <c r="B26" s="45"/>
      <c r="C26" s="46"/>
      <c r="D26" s="43" t="s">
        <v>20</v>
      </c>
      <c r="E26" s="72">
        <v>848542.98</v>
      </c>
      <c r="F26" s="79">
        <v>943000</v>
      </c>
      <c r="G26" s="79">
        <v>1040000</v>
      </c>
      <c r="H26" s="79">
        <v>1222000</v>
      </c>
      <c r="J26" s="89"/>
      <c r="K26" s="34"/>
    </row>
    <row r="27" spans="1:11" x14ac:dyDescent="0.25">
      <c r="A27" s="44">
        <v>32</v>
      </c>
      <c r="B27" s="45"/>
      <c r="C27" s="46"/>
      <c r="D27" s="43" t="s">
        <v>32</v>
      </c>
      <c r="E27" s="72">
        <v>1481.52</v>
      </c>
      <c r="F27" s="79">
        <v>2000</v>
      </c>
      <c r="G27" s="79">
        <v>2000</v>
      </c>
      <c r="H27" s="79">
        <v>2000</v>
      </c>
      <c r="K27" s="34"/>
    </row>
    <row r="28" spans="1:11" x14ac:dyDescent="0.25">
      <c r="A28" s="53"/>
      <c r="B28" s="45"/>
      <c r="C28" s="46"/>
      <c r="D28" s="43"/>
      <c r="E28" s="72"/>
      <c r="F28" s="79"/>
      <c r="G28" s="79"/>
      <c r="H28" s="79"/>
      <c r="K28" s="34"/>
    </row>
    <row r="29" spans="1:11" ht="26.1" customHeight="1" x14ac:dyDescent="0.25">
      <c r="A29" s="156" t="s">
        <v>70</v>
      </c>
      <c r="B29" s="157"/>
      <c r="C29" s="158"/>
      <c r="D29" s="58" t="s">
        <v>71</v>
      </c>
      <c r="E29" s="77">
        <f>SUM(E30+E34+E50+E54)</f>
        <v>47264.22</v>
      </c>
      <c r="F29" s="77">
        <f>SUM(F30+F34+F50+F54)</f>
        <v>11597.570000000002</v>
      </c>
      <c r="G29" s="77">
        <f t="shared" ref="G29:H29" si="3">SUM(G30+G34+G50+G54)</f>
        <v>10026.92</v>
      </c>
      <c r="H29" s="77">
        <f t="shared" si="3"/>
        <v>16858.37</v>
      </c>
      <c r="J29" s="89"/>
      <c r="K29" s="34"/>
    </row>
    <row r="30" spans="1:11" ht="14.25" customHeight="1" x14ac:dyDescent="0.25">
      <c r="A30" s="159" t="s">
        <v>72</v>
      </c>
      <c r="B30" s="160"/>
      <c r="C30" s="161"/>
      <c r="D30" s="27" t="s">
        <v>73</v>
      </c>
      <c r="E30" s="73">
        <f>SUM(E31)</f>
        <v>1372.98</v>
      </c>
      <c r="F30" s="73">
        <v>0</v>
      </c>
      <c r="G30" s="73">
        <f t="shared" ref="G30:H30" si="4">SUM(G31)</f>
        <v>0</v>
      </c>
      <c r="H30" s="73">
        <v>0</v>
      </c>
      <c r="J30" s="89"/>
      <c r="K30" s="34"/>
    </row>
    <row r="31" spans="1:11" ht="15" customHeight="1" x14ac:dyDescent="0.25">
      <c r="A31" s="147" t="s">
        <v>74</v>
      </c>
      <c r="B31" s="148"/>
      <c r="C31" s="149"/>
      <c r="D31" s="33" t="s">
        <v>15</v>
      </c>
      <c r="E31" s="72">
        <f>SUM(E33)</f>
        <v>1372.98</v>
      </c>
      <c r="F31" s="72">
        <f t="shared" ref="F31:H31" si="5">SUM(F33)</f>
        <v>0</v>
      </c>
      <c r="G31" s="72">
        <f t="shared" si="5"/>
        <v>0</v>
      </c>
      <c r="H31" s="72">
        <v>0</v>
      </c>
      <c r="K31" s="34"/>
    </row>
    <row r="32" spans="1:11" x14ac:dyDescent="0.25">
      <c r="A32" s="150">
        <v>3</v>
      </c>
      <c r="B32" s="151"/>
      <c r="C32" s="152"/>
      <c r="D32" s="26" t="s">
        <v>19</v>
      </c>
      <c r="E32" s="72">
        <f>SUM(E33)</f>
        <v>1372.98</v>
      </c>
      <c r="F32" s="72">
        <f t="shared" ref="F32:H32" si="6">SUM(F33)</f>
        <v>0</v>
      </c>
      <c r="G32" s="72">
        <f t="shared" si="6"/>
        <v>0</v>
      </c>
      <c r="H32" s="72">
        <v>0</v>
      </c>
      <c r="K32" s="34"/>
    </row>
    <row r="33" spans="1:12" x14ac:dyDescent="0.25">
      <c r="A33" s="153">
        <v>32</v>
      </c>
      <c r="B33" s="154"/>
      <c r="C33" s="155"/>
      <c r="D33" s="26" t="s">
        <v>32</v>
      </c>
      <c r="E33" s="72">
        <v>1372.98</v>
      </c>
      <c r="F33" s="79">
        <v>0</v>
      </c>
      <c r="G33" s="79">
        <v>0</v>
      </c>
      <c r="H33" s="79">
        <v>0</v>
      </c>
      <c r="K33" s="34"/>
    </row>
    <row r="34" spans="1:12" ht="15" customHeight="1" x14ac:dyDescent="0.25">
      <c r="A34" s="159" t="s">
        <v>75</v>
      </c>
      <c r="B34" s="160"/>
      <c r="C34" s="161"/>
      <c r="D34" s="40" t="s">
        <v>76</v>
      </c>
      <c r="E34" s="73">
        <f>SUM(E35+E38+E41+E47)</f>
        <v>45382.04</v>
      </c>
      <c r="F34" s="73">
        <f>SUM(F35+F38+F41+F47)</f>
        <v>10660.970000000001</v>
      </c>
      <c r="G34" s="73">
        <f>SUM(G35+G38+G41+G47)</f>
        <v>10026.92</v>
      </c>
      <c r="H34" s="73">
        <f>SUM(H35+H38+H41+H47)</f>
        <v>16858.37</v>
      </c>
      <c r="J34" s="89"/>
      <c r="K34" s="34"/>
    </row>
    <row r="35" spans="1:12" ht="15" customHeight="1" x14ac:dyDescent="0.25">
      <c r="A35" s="147" t="s">
        <v>78</v>
      </c>
      <c r="B35" s="148"/>
      <c r="C35" s="149"/>
      <c r="D35" s="41" t="s">
        <v>51</v>
      </c>
      <c r="E35" s="72">
        <v>132.72</v>
      </c>
      <c r="F35" s="79">
        <v>1459.95</v>
      </c>
      <c r="G35" s="79">
        <v>1500</v>
      </c>
      <c r="H35" s="79">
        <v>1500</v>
      </c>
      <c r="J35" s="34"/>
      <c r="K35" s="34"/>
      <c r="L35" s="39"/>
    </row>
    <row r="36" spans="1:12" ht="15" customHeight="1" x14ac:dyDescent="0.25">
      <c r="A36" s="150">
        <v>3</v>
      </c>
      <c r="B36" s="151"/>
      <c r="C36" s="152"/>
      <c r="D36" s="43" t="s">
        <v>19</v>
      </c>
      <c r="E36" s="72">
        <v>132.72</v>
      </c>
      <c r="F36" s="79">
        <v>1459.95</v>
      </c>
      <c r="G36" s="79">
        <v>1500</v>
      </c>
      <c r="H36" s="79">
        <v>1500</v>
      </c>
      <c r="J36" s="34"/>
      <c r="K36" s="34"/>
    </row>
    <row r="37" spans="1:12" ht="15" customHeight="1" x14ac:dyDescent="0.25">
      <c r="A37" s="153">
        <v>32</v>
      </c>
      <c r="B37" s="154"/>
      <c r="C37" s="155"/>
      <c r="D37" s="43" t="s">
        <v>32</v>
      </c>
      <c r="E37" s="72">
        <v>132.72</v>
      </c>
      <c r="F37" s="79">
        <v>1459.95</v>
      </c>
      <c r="G37" s="79">
        <v>1500</v>
      </c>
      <c r="H37" s="79">
        <v>1500</v>
      </c>
      <c r="J37" s="34"/>
      <c r="K37" s="34"/>
    </row>
    <row r="38" spans="1:12" ht="15" customHeight="1" x14ac:dyDescent="0.25">
      <c r="A38" s="147" t="s">
        <v>77</v>
      </c>
      <c r="B38" s="148"/>
      <c r="C38" s="149"/>
      <c r="D38" s="33" t="s">
        <v>54</v>
      </c>
      <c r="E38" s="72">
        <v>712.24</v>
      </c>
      <c r="F38" s="79">
        <f t="shared" ref="F38:H39" si="7">SUM(F39)</f>
        <v>1626.02</v>
      </c>
      <c r="G38" s="79">
        <f t="shared" si="7"/>
        <v>1036.92</v>
      </c>
      <c r="H38" s="79">
        <f t="shared" si="7"/>
        <v>5156.21</v>
      </c>
      <c r="J38" s="34"/>
      <c r="K38" s="34"/>
    </row>
    <row r="39" spans="1:12" ht="15" customHeight="1" x14ac:dyDescent="0.25">
      <c r="A39" s="150">
        <v>3</v>
      </c>
      <c r="B39" s="151"/>
      <c r="C39" s="152"/>
      <c r="D39" s="43" t="s">
        <v>19</v>
      </c>
      <c r="E39" s="72">
        <v>712.24</v>
      </c>
      <c r="F39" s="79">
        <f t="shared" si="7"/>
        <v>1626.02</v>
      </c>
      <c r="G39" s="79">
        <f t="shared" si="7"/>
        <v>1036.92</v>
      </c>
      <c r="H39" s="79">
        <f t="shared" si="7"/>
        <v>5156.21</v>
      </c>
      <c r="J39" s="34"/>
      <c r="K39" s="34"/>
    </row>
    <row r="40" spans="1:12" ht="15" customHeight="1" x14ac:dyDescent="0.25">
      <c r="A40" s="153">
        <v>32</v>
      </c>
      <c r="B40" s="154"/>
      <c r="C40" s="155"/>
      <c r="D40" s="43" t="s">
        <v>32</v>
      </c>
      <c r="E40" s="72">
        <v>712.24</v>
      </c>
      <c r="F40" s="79">
        <v>1626.02</v>
      </c>
      <c r="G40" s="79">
        <v>1036.92</v>
      </c>
      <c r="H40" s="79">
        <v>5156.21</v>
      </c>
      <c r="J40" s="34"/>
      <c r="K40" s="34"/>
    </row>
    <row r="41" spans="1:12" ht="15" customHeight="1" x14ac:dyDescent="0.25">
      <c r="A41" s="147" t="s">
        <v>68</v>
      </c>
      <c r="B41" s="148"/>
      <c r="C41" s="149"/>
      <c r="D41" s="13" t="s">
        <v>48</v>
      </c>
      <c r="E41" s="72">
        <f>SUM(E42+E45)</f>
        <v>44537.08</v>
      </c>
      <c r="F41" s="79">
        <f>SUM(F42+F46)</f>
        <v>4575</v>
      </c>
      <c r="G41" s="79">
        <f>SUM(G42+G46)</f>
        <v>4490</v>
      </c>
      <c r="H41" s="79">
        <f>SUM(H42+H46)</f>
        <v>6202.16</v>
      </c>
      <c r="J41" s="34"/>
      <c r="K41" s="34"/>
    </row>
    <row r="42" spans="1:12" ht="15" customHeight="1" x14ac:dyDescent="0.25">
      <c r="A42" s="42">
        <v>3</v>
      </c>
      <c r="B42" s="45"/>
      <c r="C42" s="46"/>
      <c r="D42" s="43" t="s">
        <v>19</v>
      </c>
      <c r="E42" s="72">
        <f>SUM(E43:E44)</f>
        <v>43939.83</v>
      </c>
      <c r="F42" s="79">
        <f>SUM(F43:F44)</f>
        <v>3225</v>
      </c>
      <c r="G42" s="79">
        <f>SUM(G43:G44)</f>
        <v>3140</v>
      </c>
      <c r="H42" s="79">
        <f>SUM(H43:H44)</f>
        <v>3340</v>
      </c>
      <c r="J42" s="34"/>
      <c r="K42" s="34"/>
    </row>
    <row r="43" spans="1:12" ht="15" customHeight="1" x14ac:dyDescent="0.25">
      <c r="A43" s="44">
        <v>31</v>
      </c>
      <c r="B43" s="45"/>
      <c r="C43" s="46"/>
      <c r="D43" s="43" t="s">
        <v>20</v>
      </c>
      <c r="E43" s="72">
        <v>34217.440000000002</v>
      </c>
      <c r="F43" s="79">
        <v>0</v>
      </c>
      <c r="G43" s="79">
        <v>500</v>
      </c>
      <c r="H43" s="79">
        <v>500</v>
      </c>
      <c r="J43" s="34"/>
      <c r="K43" s="34"/>
    </row>
    <row r="44" spans="1:12" ht="15" customHeight="1" x14ac:dyDescent="0.25">
      <c r="A44" s="44">
        <v>32</v>
      </c>
      <c r="B44" s="45"/>
      <c r="C44" s="46"/>
      <c r="D44" s="43" t="s">
        <v>32</v>
      </c>
      <c r="E44" s="72">
        <v>9722.39</v>
      </c>
      <c r="F44" s="79">
        <v>3225</v>
      </c>
      <c r="G44" s="79">
        <v>2640</v>
      </c>
      <c r="H44" s="79">
        <v>2840</v>
      </c>
      <c r="J44" s="34"/>
      <c r="K44" s="34"/>
    </row>
    <row r="45" spans="1:12" ht="15" customHeight="1" x14ac:dyDescent="0.25">
      <c r="A45" s="42">
        <v>4</v>
      </c>
      <c r="B45" s="45"/>
      <c r="C45" s="46"/>
      <c r="D45" s="43" t="s">
        <v>21</v>
      </c>
      <c r="E45" s="72">
        <v>597.25</v>
      </c>
      <c r="F45" s="79">
        <v>1350</v>
      </c>
      <c r="G45" s="79">
        <f>SUM(G46)</f>
        <v>1350</v>
      </c>
      <c r="H45" s="79">
        <f>SUM(H46)</f>
        <v>2862.16</v>
      </c>
      <c r="J45" s="34"/>
      <c r="K45" s="34"/>
    </row>
    <row r="46" spans="1:12" ht="15" customHeight="1" x14ac:dyDescent="0.25">
      <c r="A46" s="44">
        <v>42</v>
      </c>
      <c r="B46" s="45"/>
      <c r="C46" s="46"/>
      <c r="D46" s="43" t="s">
        <v>46</v>
      </c>
      <c r="E46" s="72">
        <v>597.25</v>
      </c>
      <c r="F46" s="79">
        <v>1350</v>
      </c>
      <c r="G46" s="79">
        <v>1350</v>
      </c>
      <c r="H46" s="79">
        <v>2862.16</v>
      </c>
      <c r="J46" s="34"/>
      <c r="K46" s="34"/>
    </row>
    <row r="47" spans="1:12" ht="15" customHeight="1" x14ac:dyDescent="0.25">
      <c r="A47" s="147" t="s">
        <v>89</v>
      </c>
      <c r="B47" s="148"/>
      <c r="C47" s="149"/>
      <c r="D47" s="55" t="s">
        <v>53</v>
      </c>
      <c r="E47" s="72">
        <v>0</v>
      </c>
      <c r="F47" s="79">
        <f t="shared" ref="F47:H48" si="8">SUM(F48)</f>
        <v>3000</v>
      </c>
      <c r="G47" s="79">
        <f t="shared" si="8"/>
        <v>3000</v>
      </c>
      <c r="H47" s="79">
        <f t="shared" si="8"/>
        <v>4000</v>
      </c>
      <c r="J47" s="34"/>
      <c r="K47" s="34"/>
    </row>
    <row r="48" spans="1:12" ht="15" customHeight="1" x14ac:dyDescent="0.25">
      <c r="A48" s="150">
        <v>3</v>
      </c>
      <c r="B48" s="151"/>
      <c r="C48" s="152"/>
      <c r="D48" s="43" t="s">
        <v>19</v>
      </c>
      <c r="E48" s="72">
        <v>0</v>
      </c>
      <c r="F48" s="79">
        <f>SUM(F49)</f>
        <v>3000</v>
      </c>
      <c r="G48" s="79">
        <f t="shared" si="8"/>
        <v>3000</v>
      </c>
      <c r="H48" s="79">
        <f t="shared" si="8"/>
        <v>4000</v>
      </c>
      <c r="J48" s="34"/>
      <c r="K48" s="34"/>
    </row>
    <row r="49" spans="1:11" ht="15" customHeight="1" x14ac:dyDescent="0.25">
      <c r="A49" s="153">
        <v>32</v>
      </c>
      <c r="B49" s="154"/>
      <c r="C49" s="155"/>
      <c r="D49" s="43" t="s">
        <v>32</v>
      </c>
      <c r="E49" s="72">
        <v>0</v>
      </c>
      <c r="F49" s="79">
        <v>3000</v>
      </c>
      <c r="G49" s="79">
        <v>3000</v>
      </c>
      <c r="H49" s="79">
        <v>4000</v>
      </c>
      <c r="J49" s="34"/>
      <c r="K49" s="34"/>
    </row>
    <row r="50" spans="1:11" ht="15" customHeight="1" x14ac:dyDescent="0.25">
      <c r="A50" s="174" t="s">
        <v>79</v>
      </c>
      <c r="B50" s="151"/>
      <c r="C50" s="152"/>
      <c r="D50" s="54" t="s">
        <v>80</v>
      </c>
      <c r="E50" s="73">
        <v>509.2</v>
      </c>
      <c r="F50" s="73">
        <v>0</v>
      </c>
      <c r="G50" s="73">
        <f t="shared" ref="G50:H50" si="9">SUM(G51)</f>
        <v>0</v>
      </c>
      <c r="H50" s="73">
        <f t="shared" si="9"/>
        <v>0</v>
      </c>
      <c r="J50" s="34"/>
      <c r="K50" s="34"/>
    </row>
    <row r="51" spans="1:11" ht="15" customHeight="1" x14ac:dyDescent="0.25">
      <c r="A51" s="147" t="s">
        <v>74</v>
      </c>
      <c r="B51" s="148"/>
      <c r="C51" s="149"/>
      <c r="D51" s="41" t="s">
        <v>15</v>
      </c>
      <c r="E51" s="72">
        <v>509.2</v>
      </c>
      <c r="F51" s="79">
        <v>0</v>
      </c>
      <c r="G51" s="79">
        <v>0</v>
      </c>
      <c r="H51" s="79">
        <v>0</v>
      </c>
      <c r="J51" s="34"/>
    </row>
    <row r="52" spans="1:11" ht="15" customHeight="1" x14ac:dyDescent="0.25">
      <c r="A52" s="150">
        <v>3</v>
      </c>
      <c r="B52" s="151"/>
      <c r="C52" s="152"/>
      <c r="D52" s="43" t="s">
        <v>19</v>
      </c>
      <c r="E52" s="72">
        <v>509.2</v>
      </c>
      <c r="F52" s="79">
        <v>0</v>
      </c>
      <c r="G52" s="79">
        <v>0</v>
      </c>
      <c r="H52" s="79">
        <v>0</v>
      </c>
      <c r="J52" s="34"/>
    </row>
    <row r="53" spans="1:11" ht="15" customHeight="1" x14ac:dyDescent="0.25">
      <c r="A53" s="153">
        <v>32</v>
      </c>
      <c r="B53" s="154"/>
      <c r="C53" s="155"/>
      <c r="D53" s="43" t="s">
        <v>32</v>
      </c>
      <c r="E53" s="72">
        <v>509.2</v>
      </c>
      <c r="F53" s="79">
        <v>0</v>
      </c>
      <c r="G53" s="79">
        <v>0</v>
      </c>
      <c r="H53" s="79">
        <v>0</v>
      </c>
      <c r="J53" s="34"/>
    </row>
    <row r="54" spans="1:11" ht="15" customHeight="1" x14ac:dyDescent="0.25">
      <c r="A54" s="174" t="s">
        <v>124</v>
      </c>
      <c r="B54" s="151"/>
      <c r="C54" s="152"/>
      <c r="D54" s="54" t="s">
        <v>125</v>
      </c>
      <c r="E54" s="73">
        <v>0</v>
      </c>
      <c r="F54" s="73">
        <v>936.6</v>
      </c>
      <c r="G54" s="112">
        <v>0</v>
      </c>
      <c r="H54" s="112">
        <v>0</v>
      </c>
      <c r="J54" s="34"/>
    </row>
    <row r="55" spans="1:11" ht="15" customHeight="1" x14ac:dyDescent="0.25">
      <c r="A55" s="147" t="s">
        <v>68</v>
      </c>
      <c r="B55" s="148"/>
      <c r="C55" s="149"/>
      <c r="D55" s="13" t="s">
        <v>48</v>
      </c>
      <c r="E55" s="72">
        <v>0</v>
      </c>
      <c r="F55" s="72">
        <v>936.6</v>
      </c>
      <c r="G55" s="79">
        <v>0</v>
      </c>
      <c r="H55" s="79">
        <v>0</v>
      </c>
      <c r="J55" s="34"/>
    </row>
    <row r="56" spans="1:11" ht="15" customHeight="1" x14ac:dyDescent="0.25">
      <c r="A56" s="93">
        <v>3</v>
      </c>
      <c r="B56" s="91"/>
      <c r="C56" s="92"/>
      <c r="D56" s="94" t="s">
        <v>19</v>
      </c>
      <c r="E56" s="72">
        <v>0</v>
      </c>
      <c r="F56" s="72">
        <v>936.6</v>
      </c>
      <c r="G56" s="79">
        <v>0</v>
      </c>
      <c r="H56" s="79">
        <v>0</v>
      </c>
      <c r="J56" s="34"/>
    </row>
    <row r="57" spans="1:11" ht="15" customHeight="1" x14ac:dyDescent="0.25">
      <c r="A57" s="90">
        <v>38</v>
      </c>
      <c r="B57" s="91"/>
      <c r="C57" s="92"/>
      <c r="D57" s="94" t="s">
        <v>123</v>
      </c>
      <c r="E57" s="72">
        <v>0</v>
      </c>
      <c r="F57" s="72">
        <v>936.6</v>
      </c>
      <c r="G57" s="79">
        <v>0</v>
      </c>
      <c r="H57" s="79">
        <v>0</v>
      </c>
      <c r="J57" s="34"/>
    </row>
    <row r="58" spans="1:11" ht="26.1" customHeight="1" x14ac:dyDescent="0.25">
      <c r="A58" s="156" t="s">
        <v>81</v>
      </c>
      <c r="B58" s="157"/>
      <c r="C58" s="158"/>
      <c r="D58" s="59" t="s">
        <v>130</v>
      </c>
      <c r="E58" s="77">
        <f>SUM(E59+E66)</f>
        <v>783.06</v>
      </c>
      <c r="F58" s="77">
        <f t="shared" ref="F58:H58" si="10">SUM(F59+F66)</f>
        <v>2481.92</v>
      </c>
      <c r="G58" s="77">
        <f t="shared" si="10"/>
        <v>2351.92</v>
      </c>
      <c r="H58" s="77">
        <f>SUM(H59+H66)</f>
        <v>2351.92</v>
      </c>
      <c r="J58" s="34"/>
    </row>
    <row r="59" spans="1:11" ht="15" customHeight="1" x14ac:dyDescent="0.25">
      <c r="A59" s="165" t="s">
        <v>82</v>
      </c>
      <c r="B59" s="166"/>
      <c r="C59" s="167"/>
      <c r="D59" s="54" t="s">
        <v>83</v>
      </c>
      <c r="E59" s="73">
        <f>SUM(E60+E63)</f>
        <v>783.06</v>
      </c>
      <c r="F59" s="73">
        <f>SUM(G61+F63)</f>
        <v>791.05</v>
      </c>
      <c r="G59" s="73">
        <f t="shared" ref="G59:H59" si="11">SUM(G60+G63)</f>
        <v>791.05</v>
      </c>
      <c r="H59" s="73">
        <f t="shared" si="11"/>
        <v>791.05</v>
      </c>
      <c r="J59" s="34"/>
    </row>
    <row r="60" spans="1:11" ht="15" customHeight="1" x14ac:dyDescent="0.25">
      <c r="A60" s="178" t="s">
        <v>84</v>
      </c>
      <c r="B60" s="166"/>
      <c r="C60" s="167"/>
      <c r="D60" s="55" t="s">
        <v>55</v>
      </c>
      <c r="E60" s="72">
        <v>0</v>
      </c>
      <c r="F60" s="111">
        <v>0</v>
      </c>
      <c r="G60" s="111">
        <v>0</v>
      </c>
      <c r="H60" s="79">
        <v>0</v>
      </c>
      <c r="J60" s="34"/>
    </row>
    <row r="61" spans="1:11" ht="15" customHeight="1" x14ac:dyDescent="0.25">
      <c r="A61" s="150">
        <v>3</v>
      </c>
      <c r="B61" s="151"/>
      <c r="C61" s="152"/>
      <c r="D61" s="43" t="s">
        <v>19</v>
      </c>
      <c r="E61" s="72">
        <v>0</v>
      </c>
      <c r="F61" s="111">
        <v>0</v>
      </c>
      <c r="G61" s="79">
        <v>0</v>
      </c>
      <c r="H61" s="79">
        <v>0</v>
      </c>
      <c r="J61" s="34"/>
    </row>
    <row r="62" spans="1:11" ht="15" customHeight="1" x14ac:dyDescent="0.25">
      <c r="A62" s="153">
        <v>32</v>
      </c>
      <c r="B62" s="154"/>
      <c r="C62" s="155"/>
      <c r="D62" s="43" t="s">
        <v>32</v>
      </c>
      <c r="E62" s="72">
        <v>0</v>
      </c>
      <c r="F62" s="111">
        <v>0</v>
      </c>
      <c r="G62" s="79">
        <v>0</v>
      </c>
      <c r="H62" s="79">
        <v>0</v>
      </c>
      <c r="J62" s="34"/>
    </row>
    <row r="63" spans="1:11" ht="15" customHeight="1" x14ac:dyDescent="0.25">
      <c r="A63" s="147" t="s">
        <v>77</v>
      </c>
      <c r="B63" s="148"/>
      <c r="C63" s="149"/>
      <c r="D63" s="41" t="s">
        <v>54</v>
      </c>
      <c r="E63" s="72">
        <v>783.06</v>
      </c>
      <c r="F63" s="79">
        <f t="shared" ref="F63:H64" si="12">SUM(F64)</f>
        <v>791.05</v>
      </c>
      <c r="G63" s="79">
        <f t="shared" si="12"/>
        <v>791.05</v>
      </c>
      <c r="H63" s="79">
        <f t="shared" si="12"/>
        <v>791.05</v>
      </c>
      <c r="I63" s="57"/>
      <c r="J63" s="34"/>
    </row>
    <row r="64" spans="1:11" ht="15" customHeight="1" x14ac:dyDescent="0.25">
      <c r="A64" s="150">
        <v>3</v>
      </c>
      <c r="B64" s="151"/>
      <c r="C64" s="152"/>
      <c r="D64" s="43" t="s">
        <v>19</v>
      </c>
      <c r="E64" s="72">
        <v>783.06</v>
      </c>
      <c r="F64" s="79">
        <f t="shared" si="12"/>
        <v>791.05</v>
      </c>
      <c r="G64" s="79">
        <f t="shared" si="12"/>
        <v>791.05</v>
      </c>
      <c r="H64" s="79">
        <f t="shared" si="12"/>
        <v>791.05</v>
      </c>
      <c r="J64" s="34"/>
    </row>
    <row r="65" spans="1:10" ht="15" customHeight="1" x14ac:dyDescent="0.25">
      <c r="A65" s="153">
        <v>32</v>
      </c>
      <c r="B65" s="154"/>
      <c r="C65" s="155"/>
      <c r="D65" s="43" t="s">
        <v>32</v>
      </c>
      <c r="E65" s="72">
        <v>783.06</v>
      </c>
      <c r="F65" s="79">
        <v>791.05</v>
      </c>
      <c r="G65" s="79">
        <v>791.05</v>
      </c>
      <c r="H65" s="79">
        <v>791.05</v>
      </c>
      <c r="J65" s="34"/>
    </row>
    <row r="66" spans="1:10" ht="15" customHeight="1" x14ac:dyDescent="0.25">
      <c r="A66" s="168" t="s">
        <v>85</v>
      </c>
      <c r="B66" s="169"/>
      <c r="C66" s="170"/>
      <c r="D66" s="54" t="s">
        <v>86</v>
      </c>
      <c r="E66" s="73">
        <v>0</v>
      </c>
      <c r="F66" s="73">
        <f t="shared" ref="F66:H66" si="13">SUM(F67)</f>
        <v>1690.87</v>
      </c>
      <c r="G66" s="73">
        <f t="shared" si="13"/>
        <v>1560.87</v>
      </c>
      <c r="H66" s="73">
        <f t="shared" si="13"/>
        <v>1560.87</v>
      </c>
      <c r="J66" s="34"/>
    </row>
    <row r="67" spans="1:10" ht="15" customHeight="1" x14ac:dyDescent="0.25">
      <c r="A67" s="147" t="s">
        <v>77</v>
      </c>
      <c r="B67" s="148"/>
      <c r="C67" s="149"/>
      <c r="D67" s="41" t="s">
        <v>54</v>
      </c>
      <c r="E67" s="72">
        <v>0</v>
      </c>
      <c r="F67" s="79">
        <f t="shared" ref="F67:H68" si="14">SUM(F68)</f>
        <v>1690.87</v>
      </c>
      <c r="G67" s="79">
        <f t="shared" si="14"/>
        <v>1560.87</v>
      </c>
      <c r="H67" s="79">
        <f t="shared" si="14"/>
        <v>1560.87</v>
      </c>
      <c r="J67" s="34"/>
    </row>
    <row r="68" spans="1:10" ht="15" customHeight="1" x14ac:dyDescent="0.25">
      <c r="A68" s="150">
        <v>3</v>
      </c>
      <c r="B68" s="151"/>
      <c r="C68" s="152"/>
      <c r="D68" s="43" t="s">
        <v>19</v>
      </c>
      <c r="E68" s="72">
        <v>0</v>
      </c>
      <c r="F68" s="79">
        <f t="shared" si="14"/>
        <v>1690.87</v>
      </c>
      <c r="G68" s="79">
        <f t="shared" si="14"/>
        <v>1560.87</v>
      </c>
      <c r="H68" s="79">
        <f t="shared" si="14"/>
        <v>1560.87</v>
      </c>
      <c r="J68" s="34"/>
    </row>
    <row r="69" spans="1:10" ht="15" customHeight="1" x14ac:dyDescent="0.25">
      <c r="A69" s="153">
        <v>32</v>
      </c>
      <c r="B69" s="154"/>
      <c r="C69" s="155"/>
      <c r="D69" s="43" t="s">
        <v>32</v>
      </c>
      <c r="E69" s="72">
        <v>0</v>
      </c>
      <c r="F69" s="79">
        <v>1690.87</v>
      </c>
      <c r="G69" s="79">
        <v>1560.87</v>
      </c>
      <c r="H69" s="79">
        <v>1560.87</v>
      </c>
      <c r="J69" s="34"/>
    </row>
    <row r="70" spans="1:10" ht="26.1" customHeight="1" x14ac:dyDescent="0.25">
      <c r="A70" s="175" t="s">
        <v>92</v>
      </c>
      <c r="B70" s="176"/>
      <c r="C70" s="177"/>
      <c r="D70" s="67" t="s">
        <v>129</v>
      </c>
      <c r="E70" s="77">
        <v>1858.12</v>
      </c>
      <c r="F70" s="77">
        <v>0</v>
      </c>
      <c r="G70" s="77">
        <v>0</v>
      </c>
      <c r="H70" s="119">
        <v>0</v>
      </c>
      <c r="J70" s="34"/>
    </row>
    <row r="71" spans="1:10" ht="15" customHeight="1" x14ac:dyDescent="0.25">
      <c r="A71" s="159" t="s">
        <v>93</v>
      </c>
      <c r="B71" s="160"/>
      <c r="C71" s="161"/>
      <c r="D71" s="68" t="s">
        <v>94</v>
      </c>
      <c r="E71" s="72">
        <v>1858.12</v>
      </c>
      <c r="F71" s="72">
        <v>0</v>
      </c>
      <c r="G71" s="72">
        <v>0</v>
      </c>
      <c r="H71" s="79">
        <v>0</v>
      </c>
      <c r="J71" s="34"/>
    </row>
    <row r="72" spans="1:10" ht="15" customHeight="1" x14ac:dyDescent="0.25">
      <c r="A72" s="147" t="s">
        <v>74</v>
      </c>
      <c r="B72" s="148"/>
      <c r="C72" s="149"/>
      <c r="D72" s="69" t="s">
        <v>15</v>
      </c>
      <c r="E72" s="72">
        <v>1858.12</v>
      </c>
      <c r="F72" s="72">
        <v>0</v>
      </c>
      <c r="G72" s="72">
        <v>0</v>
      </c>
      <c r="H72" s="79">
        <v>0</v>
      </c>
      <c r="J72" s="34"/>
    </row>
    <row r="73" spans="1:10" ht="15" customHeight="1" x14ac:dyDescent="0.25">
      <c r="A73" s="150">
        <v>3</v>
      </c>
      <c r="B73" s="151"/>
      <c r="C73" s="152"/>
      <c r="D73" s="66" t="s">
        <v>19</v>
      </c>
      <c r="E73" s="72">
        <v>1858.12</v>
      </c>
      <c r="F73" s="72">
        <v>0</v>
      </c>
      <c r="G73" s="72">
        <v>0</v>
      </c>
      <c r="H73" s="79">
        <v>0</v>
      </c>
      <c r="J73" s="34"/>
    </row>
    <row r="74" spans="1:10" ht="15" customHeight="1" x14ac:dyDescent="0.25">
      <c r="A74" s="74">
        <v>32</v>
      </c>
      <c r="B74" s="75"/>
      <c r="C74" s="76"/>
      <c r="D74" s="66" t="s">
        <v>32</v>
      </c>
      <c r="E74" s="72">
        <v>1858.12</v>
      </c>
      <c r="F74" s="72">
        <v>0</v>
      </c>
      <c r="G74" s="72">
        <v>0</v>
      </c>
      <c r="H74" s="79"/>
      <c r="J74" s="34"/>
    </row>
    <row r="75" spans="1:10" ht="26.1" customHeight="1" x14ac:dyDescent="0.25">
      <c r="A75" s="171" t="s">
        <v>90</v>
      </c>
      <c r="B75" s="172"/>
      <c r="C75" s="173"/>
      <c r="D75" s="113"/>
      <c r="E75" s="102">
        <f>SUM(E58+E29+E6+E70)</f>
        <v>1019571.09</v>
      </c>
      <c r="F75" s="102">
        <f>SUM(F58+F29+F6)</f>
        <v>1029570.88</v>
      </c>
      <c r="G75" s="102">
        <f>SUM(G58+G29+G6)</f>
        <v>1126984.97</v>
      </c>
      <c r="H75" s="102">
        <f>SUM(H58+H29+H6)</f>
        <v>1314138.43</v>
      </c>
      <c r="J75" s="34"/>
    </row>
    <row r="79" spans="1:10" ht="21" x14ac:dyDescent="0.35">
      <c r="H79" s="117"/>
      <c r="I79" s="118"/>
    </row>
    <row r="80" spans="1:10" ht="21" x14ac:dyDescent="0.35">
      <c r="H80" s="118" t="s">
        <v>131</v>
      </c>
      <c r="I80" s="118"/>
    </row>
    <row r="81" spans="8:9" ht="21" x14ac:dyDescent="0.35">
      <c r="H81" s="118" t="s">
        <v>132</v>
      </c>
      <c r="I81" s="118"/>
    </row>
    <row r="82" spans="8:9" ht="18.75" x14ac:dyDescent="0.3">
      <c r="H82" s="117"/>
      <c r="I82" s="117"/>
    </row>
  </sheetData>
  <mergeCells count="54">
    <mergeCell ref="A72:C72"/>
    <mergeCell ref="A73:C73"/>
    <mergeCell ref="A39:C39"/>
    <mergeCell ref="A59:C59"/>
    <mergeCell ref="A61:C61"/>
    <mergeCell ref="A62:C62"/>
    <mergeCell ref="A60:C60"/>
    <mergeCell ref="A66:C66"/>
    <mergeCell ref="A68:C68"/>
    <mergeCell ref="A69:C69"/>
    <mergeCell ref="A67:C67"/>
    <mergeCell ref="A49:C49"/>
    <mergeCell ref="A63:C63"/>
    <mergeCell ref="A64:C64"/>
    <mergeCell ref="A65:C65"/>
    <mergeCell ref="A54:C54"/>
    <mergeCell ref="A75:C75"/>
    <mergeCell ref="A29:C29"/>
    <mergeCell ref="A30:C30"/>
    <mergeCell ref="A31:C31"/>
    <mergeCell ref="A32:C32"/>
    <mergeCell ref="A38:C38"/>
    <mergeCell ref="A34:C34"/>
    <mergeCell ref="A40:C40"/>
    <mergeCell ref="A41:C41"/>
    <mergeCell ref="A50:C50"/>
    <mergeCell ref="A51:C51"/>
    <mergeCell ref="A52:C52"/>
    <mergeCell ref="A53:C53"/>
    <mergeCell ref="A58:C58"/>
    <mergeCell ref="A70:C70"/>
    <mergeCell ref="A71:C71"/>
    <mergeCell ref="A8:C8"/>
    <mergeCell ref="A9:C9"/>
    <mergeCell ref="A11:C11"/>
    <mergeCell ref="A10:C10"/>
    <mergeCell ref="A33:C33"/>
    <mergeCell ref="A17:C17"/>
    <mergeCell ref="A23:C23"/>
    <mergeCell ref="A24:C24"/>
    <mergeCell ref="A13:C13"/>
    <mergeCell ref="A14:C14"/>
    <mergeCell ref="A18:C18"/>
    <mergeCell ref="A6:C6"/>
    <mergeCell ref="A7:C7"/>
    <mergeCell ref="A1:I1"/>
    <mergeCell ref="A3:I3"/>
    <mergeCell ref="A5:C5"/>
    <mergeCell ref="A55:C55"/>
    <mergeCell ref="A35:C35"/>
    <mergeCell ref="A36:C36"/>
    <mergeCell ref="A37:C37"/>
    <mergeCell ref="A47:C47"/>
    <mergeCell ref="A48:C48"/>
  </mergeCells>
  <pageMargins left="0.7" right="0.7" top="0.75" bottom="0.75" header="0.3" footer="0.3"/>
  <pageSetup paperSize="9" scale="63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7</vt:i4>
      </vt:variant>
    </vt:vector>
  </HeadingPairs>
  <TitlesOfParts>
    <vt:vector size="7" baseType="lpstr">
      <vt:lpstr>SAŽETAK</vt:lpstr>
      <vt:lpstr> Račun prihoda i rashoda</vt:lpstr>
      <vt:lpstr>Prihodi i rashodi po izvorima</vt:lpstr>
      <vt:lpstr>Rashodi prema funkcijskoj kl</vt:lpstr>
      <vt:lpstr>Račun financiranja</vt:lpstr>
      <vt:lpstr>POSEBNI DIO</vt:lpstr>
      <vt:lpstr>List2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Računovodstvo</cp:lastModifiedBy>
  <cp:lastPrinted>2023-10-16T11:16:52Z</cp:lastPrinted>
  <dcterms:created xsi:type="dcterms:W3CDTF">2022-08-12T12:51:27Z</dcterms:created>
  <dcterms:modified xsi:type="dcterms:W3CDTF">2024-04-22T11:43:46Z</dcterms:modified>
</cp:coreProperties>
</file>