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65" activeTab="0"/>
  </bookViews>
  <sheets>
    <sheet name="Sažetak" sheetId="1" r:id="rId1"/>
    <sheet name="Račun prihoda i rashoda" sheetId="2" r:id="rId2"/>
    <sheet name="Prihodi i rashodi -izvori" sheetId="3" r:id="rId3"/>
    <sheet name="Rashodi-funkcijska" sheetId="4" r:id="rId4"/>
    <sheet name="Posebni dio-po progr.klas." sheetId="5" r:id="rId5"/>
  </sheets>
  <definedNames/>
  <calcPr fullCalcOnLoad="1"/>
</workbook>
</file>

<file path=xl/sharedStrings.xml><?xml version="1.0" encoding="utf-8"?>
<sst xmlns="http://schemas.openxmlformats.org/spreadsheetml/2006/main" count="348" uniqueCount="242">
  <si>
    <t>RASHODI UKUPNO</t>
  </si>
  <si>
    <t>Blanka Pedišić,prof.</t>
  </si>
  <si>
    <t>Izvor financiranja:420 Višak prihoda poslovanja</t>
  </si>
  <si>
    <t>Oznaka</t>
  </si>
  <si>
    <t>Izvor: 110 Opći prihodi i primitci</t>
  </si>
  <si>
    <t>Izvor: 41 Prihodi za posebne namjene - proračunski korisnici</t>
  </si>
  <si>
    <t>Izvor: 42 Višak/manjak prihoda korisnici</t>
  </si>
  <si>
    <t>Izvor: 45-F.P. I dod.udio u por.na dohodak</t>
  </si>
  <si>
    <t>Izvor: 51 Pomoći iz državnog proračuna</t>
  </si>
  <si>
    <t>Izvor: 54 Pomoći iz inozemstva</t>
  </si>
  <si>
    <t>Izvor: 61 Donacije - proračunski korisnici</t>
  </si>
  <si>
    <t>Indeks 4./3.</t>
  </si>
  <si>
    <t>A2204-01 Djelatnost srednjih škola</t>
  </si>
  <si>
    <t>Funk. klas: 0922 Više srednješkolsko obrazovanje</t>
  </si>
  <si>
    <t>Izvor financiranja: 451 F.P. I dodatni udio  u pro.na dohodak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</si>
  <si>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</si>
  <si>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</si>
  <si>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</si>
  <si>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</si>
  <si>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</si>
  <si>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</si>
  <si>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</si>
  <si>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</si>
  <si>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</si>
  <si>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</si>
  <si>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</si>
  <si>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</si>
  <si>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</si>
  <si>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</si>
  <si>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</si>
  <si>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</si>
  <si>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</si>
  <si>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</si>
  <si>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</si>
  <si>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</si>
  <si>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</si>
  <si>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</si>
  <si>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</si>
  <si>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</si>
  <si>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T220-04 Hitne interven.u srednjim školama</t>
  </si>
  <si>
    <t>422-Postrojenja i oprema</t>
  </si>
  <si>
    <t>4221-Uredska oprema i namještaj</t>
  </si>
  <si>
    <t>A2205-07 Javne potrebe u prrosvjeti-koris.SŠ</t>
  </si>
  <si>
    <t>Izvor financiranja: 11 -Opći prihodi i primitci</t>
  </si>
  <si>
    <t>329-OSTALI NESPOM.RASHODI</t>
  </si>
  <si>
    <t>A2205-22 Natjecanja i smotre u SŠ</t>
  </si>
  <si>
    <t>3291-Naknada članovima povjerenstva</t>
  </si>
  <si>
    <t>A2205-12 Podizanje kvalitete i standarda u školstvu</t>
  </si>
  <si>
    <t>Izvor financiranja:41 Prihodi za posebne namjene</t>
  </si>
  <si>
    <t>312-Ostali rashodi za zaposlene</t>
  </si>
  <si>
    <t>3121-Ostali rashodi za zaposlene</t>
  </si>
  <si>
    <t>3299-ostali nespom.rashodi poslovanja</t>
  </si>
  <si>
    <t>Izvor financiranja 510-Državni proračun</t>
  </si>
  <si>
    <t>311-Plaće za zaposlene</t>
  </si>
  <si>
    <t>3111-Plaće po sudskim presudama</t>
  </si>
  <si>
    <t>3236-Labaratorijske usluge</t>
  </si>
  <si>
    <t>3296-Troškovi sudskih postupaka</t>
  </si>
  <si>
    <t>424-Knjige</t>
  </si>
  <si>
    <t>4241-Knjige</t>
  </si>
  <si>
    <t>Izvor financiranja:61 Tekuće donacije korisnici</t>
  </si>
  <si>
    <t>A2204-07 Administracija i upravljanje</t>
  </si>
  <si>
    <t>Izvor financiranja. 510 Državni prpračun</t>
  </si>
  <si>
    <t>3111-Plaće za redovan rad</t>
  </si>
  <si>
    <t>313-Doprinosi za OZO</t>
  </si>
  <si>
    <t>3132-Doprinosi za OZO</t>
  </si>
  <si>
    <t>329-Ostali nespom.rashodi</t>
  </si>
  <si>
    <t>3295-Novčana naknad.za nezap.invalida</t>
  </si>
  <si>
    <t>Izvor financiranja 420-Višak prihoda poslovanja</t>
  </si>
  <si>
    <t>321-Naknade troškova zaposlenicima</t>
  </si>
  <si>
    <t>3211-Dnevnice za služ.put u inozemstvo</t>
  </si>
  <si>
    <t>3299-Ostali nespomenuti rash.poslovanja</t>
  </si>
  <si>
    <t>3214-Ostale naknade troškova zaposlenima</t>
  </si>
  <si>
    <t>3227-Službena,radna i zaštitna odjeća i obuća</t>
  </si>
  <si>
    <t>343-OSTALI FINANCIJSKI RSHODI</t>
  </si>
  <si>
    <t>3433-Zatezne kamate</t>
  </si>
  <si>
    <t>3295-Pristojbe i naknade</t>
  </si>
  <si>
    <t>Projekt: 4302-64 Projekt Erasmus KA1+Gim.F.Petrića</t>
  </si>
  <si>
    <t>3233-Usluge promidžbe i informiranja</t>
  </si>
  <si>
    <t>Projekt:4302-91 Projekt Erasmus+Gim.F.Petrića-Eksp.,kreat. I inov.</t>
  </si>
  <si>
    <t>3213-Seminari,savjetovanja</t>
  </si>
  <si>
    <t>A. RAČUN PRIHODA I RASHODA</t>
  </si>
  <si>
    <t xml:space="preserve">PRIHODI I RASHODI </t>
  </si>
  <si>
    <t>6 Prihodi poslovanja</t>
  </si>
  <si>
    <t xml:space="preserve"> PRIHODI UKUPNO</t>
  </si>
  <si>
    <t>3 Rashodi poslovanja</t>
  </si>
  <si>
    <t>4 Rashodi za nabavu nefinancijske imovine</t>
  </si>
  <si>
    <t>8 Primici od financijske imovine i zaduživanja</t>
  </si>
  <si>
    <t>5  Izdaci za financijsku imovinu i otplate zajmova</t>
  </si>
  <si>
    <t>Višak/manjak iz prethodnih godina</t>
  </si>
  <si>
    <t>Višak/manjak+neto financiranje+raspoloživa sredstva iz prethodnih godina</t>
  </si>
  <si>
    <t>Bročana oznaka i naziv računa prihoda i rashoda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</si>
  <si>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</si>
  <si>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</si>
  <si>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</si>
  <si>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</si>
  <si>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</si>
  <si>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</si>
  <si>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Pom.i iz DP tem.prijena EU sred</t>
  </si>
  <si>
    <t>6381-Pomoći temeljem prijenosa EU sred.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</si>
  <si>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</si>
  <si>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</si>
  <si>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</si>
  <si>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</si>
  <si>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</si>
  <si>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</si>
  <si>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663-Donacije od pravnih i fiz.osoba</t>
  </si>
  <si>
    <t>6631-Tekuće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</si>
  <si>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</si>
  <si>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</si>
  <si>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</si>
  <si>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nabavu nefinancijske imovine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</si>
  <si>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</si>
  <si>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</si>
  <si>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</si>
  <si>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</si>
  <si>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</si>
  <si>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</si>
  <si>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</si>
  <si>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</si>
  <si>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</si>
  <si>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</si>
  <si>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</si>
  <si>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</si>
  <si>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</si>
  <si>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</si>
  <si>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</si>
  <si>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</si>
  <si>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</si>
  <si>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</si>
  <si>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</si>
  <si>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</si>
  <si>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</si>
  <si>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</si>
  <si>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</si>
  <si>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</si>
  <si>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</si>
  <si>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</si>
  <si>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</si>
  <si>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</si>
  <si>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</si>
  <si>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</si>
  <si>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</si>
  <si>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</si>
  <si>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</si>
  <si>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</si>
  <si>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</si>
  <si>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</si>
  <si>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</si>
  <si>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</si>
  <si>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</si>
  <si>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</si>
  <si>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324 Naknade troš.osob.izvan RO</t>
  </si>
  <si>
    <t>32412 Naknade ostalih troškova</t>
  </si>
  <si>
    <t>34-Financijski rashodi</t>
  </si>
  <si>
    <t>343 Ostali financijski rashodi</t>
  </si>
  <si>
    <t>3433 Zatezne kamate</t>
  </si>
  <si>
    <t>41 Rashodi za nabavu nem.imovine</t>
  </si>
  <si>
    <t xml:space="preserve">412 Nematerijalna imovina </t>
  </si>
  <si>
    <t>4123 Licence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</si>
  <si>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</si>
  <si>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</si>
  <si>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</si>
  <si>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</si>
  <si>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</si>
  <si>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4225 Instrumenti,uređaji i strojevi</t>
  </si>
  <si>
    <t>4227 Uređaji, strojevi i oprema za ostale namjene</t>
  </si>
  <si>
    <t>424 Knjige, umjetnička djela i ostale izložbene vrijednosti</t>
  </si>
  <si>
    <t>4241 Knjige</t>
  </si>
  <si>
    <t>3233- Usluge promidžbe i informiranja</t>
  </si>
  <si>
    <t>PROGRAM:2204-SREDNJE ŠKOLSTVO-STANDARD</t>
  </si>
  <si>
    <t>PROGRAM: 2205-SREDNJE ŠKOLSTVO-IZNAD STANDARDA</t>
  </si>
  <si>
    <t>PROGRAM:4302-PROJEKTI EU</t>
  </si>
  <si>
    <t>Ravnateljica:</t>
  </si>
  <si>
    <t>343-OSTALI FINANCIJSKI RASHODI</t>
  </si>
  <si>
    <t>3431-Bankarske usluge i usluge platnog prometa</t>
  </si>
  <si>
    <t>A2205-34 Projekt e-škole</t>
  </si>
  <si>
    <t>T2205-35-Projektna dokumentacija-javne potrebe u SŠ</t>
  </si>
  <si>
    <t>A2205-37-Zalihe menstrualnih potrepština</t>
  </si>
  <si>
    <t>Izvor financiranja 51-Državni proračun</t>
  </si>
  <si>
    <t>381-TEKUĆE DONACIJE</t>
  </si>
  <si>
    <t>3812-Tekuće donacije u naravi</t>
  </si>
  <si>
    <t>3431-Bankarske usl. i usl. platnog prometa</t>
  </si>
  <si>
    <t>Ostvarenje/Izvršenje 2022.</t>
  </si>
  <si>
    <t>Ostvarenje/Izvršenje 2022. god.</t>
  </si>
  <si>
    <t>A. SAŽETAK RAČUNA PRIHODA I RASHODA</t>
  </si>
  <si>
    <t>B. SAŽETAK RAČUNA FINANCIRANJA</t>
  </si>
  <si>
    <t>Ostvarenje/Izvršenje  2023.</t>
  </si>
  <si>
    <t>I. OPĆI DIO</t>
  </si>
  <si>
    <t>BROJČANA OZNAKA I NAZIV</t>
  </si>
  <si>
    <t>Indeks</t>
  </si>
  <si>
    <t>5=4/2*100</t>
  </si>
  <si>
    <t>6=4/3*100</t>
  </si>
  <si>
    <t xml:space="preserve">UKUPNO RASHODI </t>
  </si>
  <si>
    <t>09 Obrazovanje</t>
  </si>
  <si>
    <t>0922 Više srednjoškolsko obrazovanje</t>
  </si>
  <si>
    <t>663 Donacije od pravnih i fizičkih osoba izvan općeg proračuna</t>
  </si>
  <si>
    <t>3811-Tekuće donacije u novcu</t>
  </si>
  <si>
    <t>K2204-02 Opremanje poslovnih prostorija</t>
  </si>
  <si>
    <t>451-Dodatna ulaganja na građ.objektima</t>
  </si>
  <si>
    <t>4511-Dodatna ulaganja na građ.objektima</t>
  </si>
  <si>
    <t>Izvorni plan/rebalans 2023.</t>
  </si>
  <si>
    <t xml:space="preserve">Izvor financiranja:31 Vlastiti prihodi </t>
  </si>
  <si>
    <t>45-Dodatna ulaganja na nefinancijskoj imovini</t>
  </si>
  <si>
    <t>4511-Dodatna ulaganja na građevinskim objektima</t>
  </si>
  <si>
    <t>Ostvarenje/izvršenje 2022.god</t>
  </si>
  <si>
    <t>Ostvarenje/izvršenje 2023.g.</t>
  </si>
  <si>
    <t>Izvorni plan/rebalans 2023.g.</t>
  </si>
  <si>
    <t>68 Kazne,upravne mjere i ostali prihodi</t>
  </si>
  <si>
    <t>683 Ostali prihodi</t>
  </si>
  <si>
    <t>6831 Ostali prihodi</t>
  </si>
  <si>
    <t>sum(</t>
  </si>
  <si>
    <t>sum</t>
  </si>
  <si>
    <t>3211-Dnevnice za službeni put u zemlji</t>
  </si>
  <si>
    <t>GODIŠNJI IZVJEŠTAJ O IZVRŠENJU FINANCIJSKOG PLANA ZA 2023.G.</t>
  </si>
  <si>
    <t>Izvor: 31 Vlastiti prihodi</t>
  </si>
  <si>
    <t xml:space="preserve">Ostvarenje/izvršenje 2022.god </t>
  </si>
  <si>
    <t>RAZLIKA PRIHODI/RASHODI</t>
  </si>
  <si>
    <t>RAZLIKA PRIMICI/IZDACI</t>
  </si>
  <si>
    <t>UKUPNO PRIHODI</t>
  </si>
  <si>
    <t>9221 Višak prihoda</t>
  </si>
  <si>
    <t>922 VIŠAK/MANJAK PRIHODA</t>
  </si>
  <si>
    <t>92 REZULTAT POSLOVANJA</t>
  </si>
  <si>
    <t>4.107,,94</t>
  </si>
  <si>
    <t>UKUPNO RASHODI</t>
  </si>
  <si>
    <t xml:space="preserve">Indeks 4./2. </t>
  </si>
  <si>
    <t>UKUPNO PRIHODI+VIŠAK PRIHODA</t>
  </si>
  <si>
    <t xml:space="preserve">Indeks 4./3. </t>
  </si>
  <si>
    <t xml:space="preserve"> VIŠAK PRIHODA KORIŠTEN ZA POKRIĆE RASHODA</t>
  </si>
  <si>
    <t>VIŠAK KORIŠTEN ZA POKRIĆE RASHODA</t>
  </si>
  <si>
    <t>UKUPNO</t>
  </si>
  <si>
    <t>C. PRENESENI VIŠAK ILI PRENESENI MANJAK</t>
  </si>
  <si>
    <t>Zadar, 21.03.2024.</t>
  </si>
  <si>
    <t xml:space="preserve">PRIHODI PREMA IZVORIMA FINANCIIRANJA </t>
  </si>
  <si>
    <t xml:space="preserve">RASHODI PREMA IZVORIMA FINANCIRANJA </t>
  </si>
  <si>
    <t xml:space="preserve"> RAČUN PRIHODA I RASHODA </t>
  </si>
  <si>
    <t xml:space="preserve">IZVJEŠTAJ O PRIHODIMA I RASHODIMA PREMA EKONOMSKOJ KLASIFIKACIJI </t>
  </si>
  <si>
    <t>II. POSEBNI DIO</t>
  </si>
  <si>
    <t>IZVJEŠTAJ PO PROGRAMSKOJ KLASIFIKACIJI</t>
  </si>
  <si>
    <t>IZVJEŠTAJ O RASHODIMA PREMA FUNKCIJSKOJ KLASIFIKACIJI</t>
  </si>
  <si>
    <t>IZVJEŠTAJ O PRIHODIMA I RASHODIMA PREMA IZVORIMA FINANCIRANJA</t>
  </si>
  <si>
    <t>38-OSTALI RASHODI</t>
  </si>
  <si>
    <t>381-Tekuće donacije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</si>
</sst>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#,##0.00\ &quot;kn&quot;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Da&quot;;&quot;Da&quot;;&quot;Ne&quot;"/>
    <numFmt numFmtId="190" formatCode="&quot;Uključeno&quot;;&quot;Uključeno&quot;;&quot;Isključeno&quot;"/>
    <numFmt numFmtId="191" formatCode="[$¥€-2]\ #,##0.00_);[Red]\([$€-2]\ #,##0.00\)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#,##0.0"/>
    <numFmt numFmtId="198" formatCode="#,##0.00\ [$€-1]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MS Sans Serif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9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/>
      <top style="medium"/>
      <bottom/>
    </border>
    <border>
      <left/>
      <right style="medium"/>
      <top/>
      <bottom style="thin">
        <color rgb="FF000000"/>
      </bottom>
    </border>
    <border>
      <left style="medium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rgb="FF002060"/>
      </right>
      <top style="medium"/>
      <bottom style="medium"/>
    </border>
    <border>
      <left style="thin">
        <color rgb="FF002060"/>
      </left>
      <right style="thin">
        <color rgb="FF002060"/>
      </right>
      <top style="medium"/>
      <bottom style="medium"/>
    </border>
    <border>
      <left style="thin">
        <color rgb="FF002060"/>
      </left>
      <right style="medium"/>
      <top style="medium"/>
      <bottom style="medium"/>
    </border>
    <border>
      <left style="medium"/>
      <right style="thin">
        <color rgb="FF002060"/>
      </right>
      <top>
        <color indexed="63"/>
      </top>
      <bottom style="medium"/>
    </border>
    <border>
      <left/>
      <right style="thin">
        <color rgb="FF000000"/>
      </right>
      <top>
        <color indexed="63"/>
      </top>
      <bottom style="medium"/>
    </border>
    <border>
      <left style="thin">
        <color rgb="FF002060"/>
      </left>
      <right style="thin">
        <color rgb="FF002060"/>
      </right>
      <top>
        <color indexed="63"/>
      </top>
      <bottom style="medium"/>
    </border>
    <border>
      <left style="thin">
        <color rgb="FF002060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45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8" fillId="44" borderId="7" applyNumberFormat="0" applyAlignment="0" applyProtection="0"/>
    <xf numFmtId="0" fontId="49" fillId="44" borderId="8" applyNumberFormat="0" applyAlignment="0" applyProtection="0"/>
    <xf numFmtId="0" fontId="15" fillId="0" borderId="9" applyNumberFormat="0" applyFill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3">
    <xf numFmtId="0" fontId="0" fillId="0" borderId="0" xfId="0" applyNumberFormat="1" applyFill="1" applyBorder="1" applyAlignment="1" applyProtection="1">
      <alignment/>
      <protection/>
    </xf>
    <xf numFmtId="0" fontId="63" fillId="0" borderId="0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4" fillId="0" borderId="0" xfId="0" applyFont="1" applyAlignment="1">
      <alignment horizontal="left" indent="1"/>
    </xf>
    <xf numFmtId="0" fontId="64" fillId="0" borderId="19" xfId="0" applyFont="1" applyBorder="1" applyAlignment="1">
      <alignment horizontal="left" wrapText="1"/>
    </xf>
    <xf numFmtId="4" fontId="0" fillId="0" borderId="0" xfId="0" applyNumberFormat="1" applyFill="1" applyBorder="1" applyAlignment="1" applyProtection="1">
      <alignment/>
      <protection/>
    </xf>
    <xf numFmtId="0" fontId="65" fillId="49" borderId="20" xfId="0" applyFont="1" applyFill="1" applyBorder="1" applyAlignment="1">
      <alignment horizontal="left" wrapText="1"/>
    </xf>
    <xf numFmtId="0" fontId="0" fillId="49" borderId="0" xfId="0" applyNumberFormat="1" applyFill="1" applyBorder="1" applyAlignment="1" applyProtection="1">
      <alignment/>
      <protection/>
    </xf>
    <xf numFmtId="4" fontId="66" fillId="50" borderId="21" xfId="0" applyNumberFormat="1" applyFont="1" applyFill="1" applyBorder="1" applyAlignment="1">
      <alignment wrapText="1"/>
    </xf>
    <xf numFmtId="4" fontId="66" fillId="50" borderId="21" xfId="0" applyNumberFormat="1" applyFont="1" applyFill="1" applyBorder="1" applyAlignment="1">
      <alignment horizontal="right" wrapText="1"/>
    </xf>
    <xf numFmtId="2" fontId="66" fillId="50" borderId="21" xfId="0" applyNumberFormat="1" applyFont="1" applyFill="1" applyBorder="1" applyAlignment="1">
      <alignment wrapText="1"/>
    </xf>
    <xf numFmtId="0" fontId="67" fillId="50" borderId="22" xfId="0" applyFont="1" applyFill="1" applyBorder="1" applyAlignment="1">
      <alignment horizontal="left" wrapText="1"/>
    </xf>
    <xf numFmtId="4" fontId="67" fillId="50" borderId="21" xfId="89" applyNumberFormat="1" applyFont="1" applyFill="1" applyBorder="1" applyAlignment="1">
      <alignment wrapText="1"/>
      <protection/>
    </xf>
    <xf numFmtId="0" fontId="66" fillId="50" borderId="22" xfId="0" applyFont="1" applyFill="1" applyBorder="1" applyAlignment="1">
      <alignment horizontal="left" wrapText="1"/>
    </xf>
    <xf numFmtId="4" fontId="66" fillId="50" borderId="23" xfId="0" applyNumberFormat="1" applyFont="1" applyFill="1" applyBorder="1" applyAlignment="1">
      <alignment wrapText="1"/>
    </xf>
    <xf numFmtId="0" fontId="66" fillId="50" borderId="24" xfId="0" applyFont="1" applyFill="1" applyBorder="1" applyAlignment="1">
      <alignment horizontal="left" wrapText="1"/>
    </xf>
    <xf numFmtId="0" fontId="68" fillId="0" borderId="0" xfId="0" applyFont="1" applyBorder="1" applyAlignment="1">
      <alignment horizontal="left" indent="1"/>
    </xf>
    <xf numFmtId="0" fontId="68" fillId="0" borderId="25" xfId="0" applyFont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49" borderId="0" xfId="89" applyFont="1" applyFill="1" applyAlignment="1">
      <alignment horizontal="center" vertical="center" wrapText="1"/>
      <protection/>
    </xf>
    <xf numFmtId="0" fontId="25" fillId="49" borderId="0" xfId="89" applyFont="1" applyFill="1" applyAlignment="1">
      <alignment vertical="center" wrapText="1"/>
      <protection/>
    </xf>
    <xf numFmtId="0" fontId="25" fillId="0" borderId="0" xfId="0" applyFont="1" applyAlignment="1">
      <alignment/>
    </xf>
    <xf numFmtId="0" fontId="68" fillId="0" borderId="0" xfId="0" applyFont="1" applyBorder="1" applyAlignment="1">
      <alignment horizontal="center" wrapText="1"/>
    </xf>
    <xf numFmtId="4" fontId="66" fillId="50" borderId="26" xfId="0" applyNumberFormat="1" applyFont="1" applyFill="1" applyBorder="1" applyAlignment="1">
      <alignment horizontal="right" wrapText="1"/>
    </xf>
    <xf numFmtId="2" fontId="66" fillId="50" borderId="26" xfId="0" applyNumberFormat="1" applyFont="1" applyFill="1" applyBorder="1" applyAlignment="1">
      <alignment wrapText="1"/>
    </xf>
    <xf numFmtId="4" fontId="66" fillId="50" borderId="26" xfId="0" applyNumberFormat="1" applyFont="1" applyFill="1" applyBorder="1" applyAlignment="1">
      <alignment wrapText="1"/>
    </xf>
    <xf numFmtId="4" fontId="66" fillId="49" borderId="21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4" fontId="67" fillId="49" borderId="21" xfId="0" applyNumberFormat="1" applyFont="1" applyFill="1" applyBorder="1" applyAlignment="1">
      <alignment horizontal="right" wrapText="1"/>
    </xf>
    <xf numFmtId="0" fontId="21" fillId="0" borderId="0" xfId="0" applyNumberFormat="1" applyFont="1" applyFill="1" applyBorder="1" applyAlignment="1" applyProtection="1">
      <alignment/>
      <protection/>
    </xf>
    <xf numFmtId="4" fontId="67" fillId="50" borderId="21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 applyAlignment="1" applyProtection="1">
      <alignment/>
      <protection/>
    </xf>
    <xf numFmtId="4" fontId="67" fillId="50" borderId="21" xfId="0" applyNumberFormat="1" applyFont="1" applyFill="1" applyBorder="1" applyAlignment="1">
      <alignment wrapText="1"/>
    </xf>
    <xf numFmtId="0" fontId="0" fillId="49" borderId="0" xfId="0" applyNumberFormat="1" applyFill="1" applyBorder="1" applyAlignment="1" applyProtection="1">
      <alignment vertical="center"/>
      <protection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 applyAlignment="1" applyProtection="1">
      <alignment vertical="center"/>
      <protection/>
    </xf>
    <xf numFmtId="4" fontId="66" fillId="51" borderId="21" xfId="0" applyNumberFormat="1" applyFont="1" applyFill="1" applyBorder="1" applyAlignment="1">
      <alignment horizontal="right" vertical="center" wrapText="1"/>
    </xf>
    <xf numFmtId="4" fontId="66" fillId="7" borderId="21" xfId="0" applyNumberFormat="1" applyFont="1" applyFill="1" applyBorder="1" applyAlignment="1">
      <alignment horizontal="right" wrapText="1"/>
    </xf>
    <xf numFmtId="0" fontId="71" fillId="0" borderId="0" xfId="0" applyFont="1" applyAlignment="1">
      <alignment horizontal="left" wrapText="1"/>
    </xf>
    <xf numFmtId="0" fontId="72" fillId="0" borderId="0" xfId="0" applyFont="1" applyAlignment="1">
      <alignment horizontal="left" wrapText="1"/>
    </xf>
    <xf numFmtId="0" fontId="72" fillId="49" borderId="0" xfId="0" applyFont="1" applyFill="1" applyAlignment="1">
      <alignment horizontal="left" wrapText="1"/>
    </xf>
    <xf numFmtId="0" fontId="72" fillId="49" borderId="0" xfId="0" applyFont="1" applyFill="1" applyAlignment="1">
      <alignment horizontal="right" wrapText="1"/>
    </xf>
    <xf numFmtId="0" fontId="73" fillId="0" borderId="0" xfId="0" applyFont="1" applyAlignment="1">
      <alignment horizontal="left" wrapText="1"/>
    </xf>
    <xf numFmtId="0" fontId="30" fillId="0" borderId="0" xfId="0" applyNumberFormat="1" applyFont="1" applyFill="1" applyBorder="1" applyAlignment="1" applyProtection="1">
      <alignment/>
      <protection/>
    </xf>
    <xf numFmtId="0" fontId="30" fillId="49" borderId="0" xfId="0" applyNumberFormat="1" applyFont="1" applyFill="1" applyBorder="1" applyAlignment="1" applyProtection="1">
      <alignment/>
      <protection/>
    </xf>
    <xf numFmtId="4" fontId="67" fillId="50" borderId="27" xfId="89" applyNumberFormat="1" applyFont="1" applyFill="1" applyBorder="1" applyAlignment="1">
      <alignment wrapText="1"/>
      <protection/>
    </xf>
    <xf numFmtId="4" fontId="66" fillId="50" borderId="28" xfId="0" applyNumberFormat="1" applyFont="1" applyFill="1" applyBorder="1" applyAlignment="1">
      <alignment wrapText="1"/>
    </xf>
    <xf numFmtId="4" fontId="67" fillId="50" borderId="27" xfId="0" applyNumberFormat="1" applyFont="1" applyFill="1" applyBorder="1" applyAlignment="1">
      <alignment horizontal="right" wrapText="1"/>
    </xf>
    <xf numFmtId="4" fontId="67" fillId="50" borderId="23" xfId="0" applyNumberFormat="1" applyFont="1" applyFill="1" applyBorder="1" applyAlignment="1">
      <alignment wrapText="1"/>
    </xf>
    <xf numFmtId="4" fontId="67" fillId="50" borderId="28" xfId="0" applyNumberFormat="1" applyFont="1" applyFill="1" applyBorder="1" applyAlignment="1">
      <alignment wrapText="1"/>
    </xf>
    <xf numFmtId="0" fontId="67" fillId="50" borderId="24" xfId="89" applyFont="1" applyFill="1" applyBorder="1" applyAlignment="1">
      <alignment horizontal="left" wrapText="1"/>
      <protection/>
    </xf>
    <xf numFmtId="0" fontId="66" fillId="50" borderId="29" xfId="0" applyFont="1" applyFill="1" applyBorder="1" applyAlignment="1">
      <alignment horizontal="left" wrapTex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4" fontId="66" fillId="50" borderId="32" xfId="0" applyNumberFormat="1" applyFont="1" applyFill="1" applyBorder="1" applyAlignment="1">
      <alignment horizontal="right" wrapText="1" indent="1"/>
    </xf>
    <xf numFmtId="0" fontId="66" fillId="50" borderId="33" xfId="0" applyFont="1" applyFill="1" applyBorder="1" applyAlignment="1">
      <alignment horizontal="left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50" borderId="39" xfId="0" applyFont="1" applyFill="1" applyBorder="1" applyAlignment="1">
      <alignment horizontal="center" vertical="center" wrapText="1"/>
    </xf>
    <xf numFmtId="0" fontId="66" fillId="50" borderId="40" xfId="0" applyFont="1" applyFill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50" borderId="36" xfId="0" applyFont="1" applyFill="1" applyBorder="1" applyAlignment="1">
      <alignment horizontal="center" vertical="center" wrapText="1"/>
    </xf>
    <xf numFmtId="0" fontId="66" fillId="50" borderId="42" xfId="0" applyFont="1" applyFill="1" applyBorder="1" applyAlignment="1">
      <alignment horizontal="center" vertical="center" wrapText="1"/>
    </xf>
    <xf numFmtId="0" fontId="66" fillId="50" borderId="43" xfId="0" applyFont="1" applyFill="1" applyBorder="1" applyAlignment="1">
      <alignment horizontal="left" wrapText="1"/>
    </xf>
    <xf numFmtId="4" fontId="66" fillId="50" borderId="44" xfId="0" applyNumberFormat="1" applyFont="1" applyFill="1" applyBorder="1" applyAlignment="1">
      <alignment horizontal="right" wrapText="1" indent="1"/>
    </xf>
    <xf numFmtId="0" fontId="66" fillId="0" borderId="45" xfId="0" applyFont="1" applyBorder="1" applyAlignment="1">
      <alignment horizontal="center" vertical="center" wrapText="1"/>
    </xf>
    <xf numFmtId="0" fontId="66" fillId="23" borderId="24" xfId="0" applyFont="1" applyFill="1" applyBorder="1" applyAlignment="1">
      <alignment horizontal="left" vertical="center" wrapText="1"/>
    </xf>
    <xf numFmtId="2" fontId="66" fillId="51" borderId="46" xfId="0" applyNumberFormat="1" applyFont="1" applyFill="1" applyBorder="1" applyAlignment="1">
      <alignment horizontal="right" vertical="center" wrapText="1"/>
    </xf>
    <xf numFmtId="2" fontId="66" fillId="49" borderId="46" xfId="0" applyNumberFormat="1" applyFont="1" applyFill="1" applyBorder="1" applyAlignment="1">
      <alignment horizontal="right" wrapText="1"/>
    </xf>
    <xf numFmtId="0" fontId="66" fillId="7" borderId="24" xfId="0" applyFont="1" applyFill="1" applyBorder="1" applyAlignment="1">
      <alignment horizontal="left" wrapText="1"/>
    </xf>
    <xf numFmtId="2" fontId="66" fillId="7" borderId="46" xfId="0" applyNumberFormat="1" applyFont="1" applyFill="1" applyBorder="1" applyAlignment="1">
      <alignment horizontal="right" wrapText="1"/>
    </xf>
    <xf numFmtId="0" fontId="67" fillId="49" borderId="24" xfId="0" applyFont="1" applyFill="1" applyBorder="1" applyAlignment="1">
      <alignment horizontal="left" wrapText="1"/>
    </xf>
    <xf numFmtId="2" fontId="67" fillId="49" borderId="46" xfId="0" applyNumberFormat="1" applyFont="1" applyFill="1" applyBorder="1" applyAlignment="1">
      <alignment horizontal="right" wrapText="1"/>
    </xf>
    <xf numFmtId="0" fontId="67" fillId="50" borderId="24" xfId="0" applyFont="1" applyFill="1" applyBorder="1" applyAlignment="1">
      <alignment horizontal="left" wrapText="1"/>
    </xf>
    <xf numFmtId="0" fontId="66" fillId="49" borderId="24" xfId="0" applyFont="1" applyFill="1" applyBorder="1" applyAlignment="1">
      <alignment horizontal="left" wrapText="1"/>
    </xf>
    <xf numFmtId="0" fontId="66" fillId="51" borderId="24" xfId="0" applyFont="1" applyFill="1" applyBorder="1" applyAlignment="1">
      <alignment horizontal="left" vertical="center" wrapText="1"/>
    </xf>
    <xf numFmtId="0" fontId="66" fillId="49" borderId="35" xfId="0" applyFont="1" applyFill="1" applyBorder="1" applyAlignment="1">
      <alignment horizontal="center" vertical="center" wrapText="1"/>
    </xf>
    <xf numFmtId="0" fontId="66" fillId="49" borderId="35" xfId="0" applyFont="1" applyFill="1" applyBorder="1" applyAlignment="1">
      <alignment horizontal="right" vertical="center" wrapText="1" indent="1"/>
    </xf>
    <xf numFmtId="0" fontId="66" fillId="0" borderId="47" xfId="0" applyFont="1" applyBorder="1" applyAlignment="1">
      <alignment horizontal="center" vertical="center" wrapText="1"/>
    </xf>
    <xf numFmtId="0" fontId="66" fillId="49" borderId="36" xfId="0" applyFont="1" applyFill="1" applyBorder="1" applyAlignment="1">
      <alignment horizontal="center" vertical="center" wrapText="1"/>
    </xf>
    <xf numFmtId="0" fontId="66" fillId="49" borderId="36" xfId="0" applyFont="1" applyFill="1" applyBorder="1" applyAlignment="1">
      <alignment horizontal="right" vertical="center" wrapText="1" indent="1"/>
    </xf>
    <xf numFmtId="0" fontId="66" fillId="0" borderId="42" xfId="0" applyFont="1" applyBorder="1" applyAlignment="1">
      <alignment horizontal="center" vertical="center" wrapText="1"/>
    </xf>
    <xf numFmtId="0" fontId="67" fillId="49" borderId="48" xfId="0" applyFont="1" applyFill="1" applyBorder="1" applyAlignment="1">
      <alignment horizontal="left" wrapText="1"/>
    </xf>
    <xf numFmtId="4" fontId="67" fillId="49" borderId="49" xfId="0" applyNumberFormat="1" applyFont="1" applyFill="1" applyBorder="1" applyAlignment="1">
      <alignment horizontal="right" wrapText="1"/>
    </xf>
    <xf numFmtId="4" fontId="67" fillId="50" borderId="49" xfId="0" applyNumberFormat="1" applyFont="1" applyFill="1" applyBorder="1" applyAlignment="1">
      <alignment horizontal="right" wrapText="1"/>
    </xf>
    <xf numFmtId="2" fontId="67" fillId="49" borderId="50" xfId="0" applyNumberFormat="1" applyFont="1" applyFill="1" applyBorder="1" applyAlignment="1">
      <alignment horizontal="right" wrapText="1"/>
    </xf>
    <xf numFmtId="0" fontId="66" fillId="52" borderId="51" xfId="0" applyFont="1" applyFill="1" applyBorder="1" applyAlignment="1">
      <alignment horizontal="left" vertical="center" wrapText="1"/>
    </xf>
    <xf numFmtId="4" fontId="66" fillId="52" borderId="52" xfId="0" applyNumberFormat="1" applyFont="1" applyFill="1" applyBorder="1" applyAlignment="1">
      <alignment horizontal="right" vertical="center" wrapText="1"/>
    </xf>
    <xf numFmtId="2" fontId="66" fillId="52" borderId="53" xfId="0" applyNumberFormat="1" applyFont="1" applyFill="1" applyBorder="1" applyAlignment="1">
      <alignment horizontal="right" vertical="center" wrapText="1"/>
    </xf>
    <xf numFmtId="0" fontId="66" fillId="53" borderId="51" xfId="0" applyFont="1" applyFill="1" applyBorder="1" applyAlignment="1">
      <alignment horizontal="left" vertical="center" wrapText="1"/>
    </xf>
    <xf numFmtId="4" fontId="67" fillId="50" borderId="54" xfId="0" applyNumberFormat="1" applyFont="1" applyFill="1" applyBorder="1" applyAlignment="1">
      <alignment horizontal="right" wrapText="1"/>
    </xf>
    <xf numFmtId="4" fontId="66" fillId="50" borderId="54" xfId="0" applyNumberFormat="1" applyFont="1" applyFill="1" applyBorder="1" applyAlignment="1">
      <alignment horizontal="right" wrapText="1"/>
    </xf>
    <xf numFmtId="0" fontId="66" fillId="50" borderId="33" xfId="0" applyFont="1" applyFill="1" applyBorder="1" applyAlignment="1">
      <alignment horizontal="center" wrapText="1"/>
    </xf>
    <xf numFmtId="0" fontId="66" fillId="50" borderId="26" xfId="0" applyNumberFormat="1" applyFont="1" applyFill="1" applyBorder="1" applyAlignment="1">
      <alignment horizontal="center" wrapText="1"/>
    </xf>
    <xf numFmtId="0" fontId="66" fillId="50" borderId="46" xfId="0" applyNumberFormat="1" applyFont="1" applyFill="1" applyBorder="1" applyAlignment="1">
      <alignment horizontal="center" wrapText="1"/>
    </xf>
    <xf numFmtId="0" fontId="66" fillId="50" borderId="51" xfId="0" applyFont="1" applyFill="1" applyBorder="1" applyAlignment="1">
      <alignment horizontal="left" vertical="center" wrapText="1"/>
    </xf>
    <xf numFmtId="4" fontId="66" fillId="50" borderId="52" xfId="0" applyNumberFormat="1" applyFont="1" applyFill="1" applyBorder="1" applyAlignment="1">
      <alignment horizontal="center" vertical="center" wrapText="1"/>
    </xf>
    <xf numFmtId="0" fontId="66" fillId="50" borderId="52" xfId="0" applyFont="1" applyFill="1" applyBorder="1" applyAlignment="1">
      <alignment horizontal="center" vertical="center" wrapText="1"/>
    </xf>
    <xf numFmtId="0" fontId="66" fillId="50" borderId="53" xfId="0" applyFont="1" applyFill="1" applyBorder="1" applyAlignment="1">
      <alignment horizontal="center" vertical="center" wrapText="1"/>
    </xf>
    <xf numFmtId="0" fontId="67" fillId="50" borderId="48" xfId="0" applyFont="1" applyFill="1" applyBorder="1" applyAlignment="1">
      <alignment horizontal="left" wrapText="1"/>
    </xf>
    <xf numFmtId="4" fontId="66" fillId="50" borderId="55" xfId="0" applyNumberFormat="1" applyFont="1" applyFill="1" applyBorder="1" applyAlignment="1">
      <alignment horizontal="right" wrapText="1"/>
    </xf>
    <xf numFmtId="4" fontId="66" fillId="53" borderId="52" xfId="0" applyNumberFormat="1" applyFont="1" applyFill="1" applyBorder="1" applyAlignment="1">
      <alignment horizontal="right" vertical="center" wrapText="1"/>
    </xf>
    <xf numFmtId="4" fontId="28" fillId="53" borderId="52" xfId="0" applyNumberFormat="1" applyFont="1" applyFill="1" applyBorder="1" applyAlignment="1">
      <alignment horizontal="right" vertical="center" wrapText="1"/>
    </xf>
    <xf numFmtId="4" fontId="28" fillId="53" borderId="53" xfId="0" applyNumberFormat="1" applyFont="1" applyFill="1" applyBorder="1" applyAlignment="1">
      <alignment horizontal="right" vertical="center" wrapText="1"/>
    </xf>
    <xf numFmtId="4" fontId="66" fillId="50" borderId="49" xfId="0" applyNumberFormat="1" applyFont="1" applyFill="1" applyBorder="1" applyAlignment="1">
      <alignment horizontal="right" wrapText="1"/>
    </xf>
    <xf numFmtId="4" fontId="66" fillId="49" borderId="49" xfId="0" applyNumberFormat="1" applyFont="1" applyFill="1" applyBorder="1" applyAlignment="1">
      <alignment horizontal="right" wrapText="1"/>
    </xf>
    <xf numFmtId="0" fontId="66" fillId="49" borderId="33" xfId="0" applyFont="1" applyFill="1" applyBorder="1" applyAlignment="1">
      <alignment horizontal="left" wrapText="1"/>
    </xf>
    <xf numFmtId="4" fontId="66" fillId="49" borderId="26" xfId="0" applyNumberFormat="1" applyFont="1" applyFill="1" applyBorder="1" applyAlignment="1">
      <alignment horizontal="right" wrapText="1"/>
    </xf>
    <xf numFmtId="4" fontId="66" fillId="50" borderId="46" xfId="0" applyNumberFormat="1" applyFont="1" applyFill="1" applyBorder="1" applyAlignment="1">
      <alignment horizontal="right" wrapText="1"/>
    </xf>
    <xf numFmtId="4" fontId="66" fillId="53" borderId="53" xfId="0" applyNumberFormat="1" applyFont="1" applyFill="1" applyBorder="1" applyAlignment="1">
      <alignment horizontal="right" vertical="center" wrapText="1"/>
    </xf>
    <xf numFmtId="4" fontId="67" fillId="50" borderId="55" xfId="0" applyNumberFormat="1" applyFont="1" applyFill="1" applyBorder="1" applyAlignment="1">
      <alignment horizontal="right" wrapText="1"/>
    </xf>
    <xf numFmtId="0" fontId="26" fillId="53" borderId="41" xfId="0" applyNumberFormat="1" applyFont="1" applyFill="1" applyBorder="1" applyAlignment="1" applyProtection="1">
      <alignment vertical="center"/>
      <protection/>
    </xf>
    <xf numFmtId="4" fontId="26" fillId="53" borderId="36" xfId="0" applyNumberFormat="1" applyFont="1" applyFill="1" applyBorder="1" applyAlignment="1" applyProtection="1">
      <alignment vertical="center"/>
      <protection/>
    </xf>
    <xf numFmtId="4" fontId="26" fillId="53" borderId="42" xfId="0" applyNumberFormat="1" applyFont="1" applyFill="1" applyBorder="1" applyAlignment="1" applyProtection="1">
      <alignment vertical="center"/>
      <protection/>
    </xf>
    <xf numFmtId="2" fontId="66" fillId="50" borderId="46" xfId="0" applyNumberFormat="1" applyFont="1" applyFill="1" applyBorder="1" applyAlignment="1">
      <alignment wrapText="1"/>
    </xf>
    <xf numFmtId="0" fontId="66" fillId="50" borderId="48" xfId="0" applyFont="1" applyFill="1" applyBorder="1" applyAlignment="1">
      <alignment horizontal="left" wrapText="1"/>
    </xf>
    <xf numFmtId="4" fontId="66" fillId="50" borderId="49" xfId="0" applyNumberFormat="1" applyFont="1" applyFill="1" applyBorder="1" applyAlignment="1">
      <alignment wrapText="1"/>
    </xf>
    <xf numFmtId="2" fontId="66" fillId="50" borderId="49" xfId="0" applyNumberFormat="1" applyFont="1" applyFill="1" applyBorder="1" applyAlignment="1">
      <alignment wrapText="1"/>
    </xf>
    <xf numFmtId="2" fontId="66" fillId="50" borderId="50" xfId="0" applyNumberFormat="1" applyFont="1" applyFill="1" applyBorder="1" applyAlignment="1">
      <alignment wrapText="1"/>
    </xf>
    <xf numFmtId="0" fontId="68" fillId="53" borderId="41" xfId="0" applyFont="1" applyFill="1" applyBorder="1" applyAlignment="1">
      <alignment horizontal="left" vertical="center" wrapText="1"/>
    </xf>
    <xf numFmtId="4" fontId="66" fillId="53" borderId="52" xfId="0" applyNumberFormat="1" applyFont="1" applyFill="1" applyBorder="1" applyAlignment="1">
      <alignment vertical="center" wrapText="1"/>
    </xf>
    <xf numFmtId="2" fontId="66" fillId="53" borderId="52" xfId="0" applyNumberFormat="1" applyFont="1" applyFill="1" applyBorder="1" applyAlignment="1">
      <alignment vertical="center" wrapText="1"/>
    </xf>
    <xf numFmtId="2" fontId="66" fillId="53" borderId="53" xfId="0" applyNumberFormat="1" applyFont="1" applyFill="1" applyBorder="1" applyAlignment="1">
      <alignment vertical="center" wrapText="1"/>
    </xf>
    <xf numFmtId="2" fontId="66" fillId="50" borderId="54" xfId="0" applyNumberFormat="1" applyFont="1" applyFill="1" applyBorder="1" applyAlignment="1">
      <alignment wrapText="1"/>
    </xf>
    <xf numFmtId="165" fontId="66" fillId="50" borderId="49" xfId="106" applyFont="1" applyFill="1" applyBorder="1" applyAlignment="1">
      <alignment horizontal="right" wrapText="1"/>
    </xf>
    <xf numFmtId="2" fontId="66" fillId="50" borderId="55" xfId="0" applyNumberFormat="1" applyFont="1" applyFill="1" applyBorder="1" applyAlignment="1">
      <alignment wrapText="1"/>
    </xf>
    <xf numFmtId="0" fontId="66" fillId="50" borderId="36" xfId="0" applyNumberFormat="1" applyFont="1" applyFill="1" applyBorder="1" applyAlignment="1">
      <alignment horizontal="center" vertical="center" wrapText="1"/>
    </xf>
    <xf numFmtId="0" fontId="26" fillId="0" borderId="56" xfId="0" applyNumberFormat="1" applyFont="1" applyFill="1" applyBorder="1" applyAlignment="1" applyProtection="1">
      <alignment/>
      <protection/>
    </xf>
    <xf numFmtId="4" fontId="26" fillId="0" borderId="57" xfId="0" applyNumberFormat="1" applyFont="1" applyFill="1" applyBorder="1" applyAlignment="1" applyProtection="1">
      <alignment/>
      <protection/>
    </xf>
    <xf numFmtId="4" fontId="26" fillId="0" borderId="58" xfId="0" applyNumberFormat="1" applyFont="1" applyFill="1" applyBorder="1" applyAlignment="1" applyProtection="1">
      <alignment/>
      <protection/>
    </xf>
    <xf numFmtId="0" fontId="66" fillId="23" borderId="33" xfId="0" applyFont="1" applyFill="1" applyBorder="1" applyAlignment="1">
      <alignment horizontal="left" vertical="center" wrapText="1"/>
    </xf>
    <xf numFmtId="4" fontId="66" fillId="51" borderId="26" xfId="0" applyNumberFormat="1" applyFont="1" applyFill="1" applyBorder="1" applyAlignment="1">
      <alignment horizontal="right" vertical="center" wrapText="1"/>
    </xf>
    <xf numFmtId="2" fontId="66" fillId="53" borderId="53" xfId="0" applyNumberFormat="1" applyFont="1" applyFill="1" applyBorder="1" applyAlignment="1">
      <alignment horizontal="right" vertical="center" wrapText="1"/>
    </xf>
    <xf numFmtId="0" fontId="28" fillId="49" borderId="59" xfId="89" applyFont="1" applyFill="1" applyBorder="1" applyAlignment="1">
      <alignment horizontal="center" vertical="center" wrapText="1"/>
      <protection/>
    </xf>
    <xf numFmtId="3" fontId="28" fillId="54" borderId="60" xfId="0" applyNumberFormat="1" applyFont="1" applyFill="1" applyBorder="1" applyAlignment="1">
      <alignment horizontal="center" vertical="center" wrapText="1"/>
    </xf>
    <xf numFmtId="3" fontId="28" fillId="54" borderId="61" xfId="0" applyNumberFormat="1" applyFont="1" applyFill="1" applyBorder="1" applyAlignment="1">
      <alignment horizontal="center" vertical="center" wrapText="1"/>
    </xf>
    <xf numFmtId="0" fontId="28" fillId="53" borderId="59" xfId="89" applyFont="1" applyFill="1" applyBorder="1" applyAlignment="1">
      <alignment horizontal="center" vertical="center" wrapText="1"/>
      <protection/>
    </xf>
    <xf numFmtId="4" fontId="28" fillId="55" borderId="60" xfId="0" applyNumberFormat="1" applyFont="1" applyFill="1" applyBorder="1" applyAlignment="1">
      <alignment horizontal="right" vertical="center" wrapText="1"/>
    </xf>
    <xf numFmtId="4" fontId="28" fillId="55" borderId="61" xfId="0" applyNumberFormat="1" applyFont="1" applyFill="1" applyBorder="1" applyAlignment="1">
      <alignment horizontal="right" vertical="center" wrapText="1"/>
    </xf>
    <xf numFmtId="49" fontId="28" fillId="0" borderId="62" xfId="90" applyNumberFormat="1" applyFont="1" applyBorder="1" applyAlignment="1">
      <alignment horizontal="center" vertical="center"/>
      <protection/>
    </xf>
    <xf numFmtId="4" fontId="66" fillId="49" borderId="63" xfId="0" applyNumberFormat="1" applyFont="1" applyFill="1" applyBorder="1" applyAlignment="1">
      <alignment horizontal="right" wrapText="1"/>
    </xf>
    <xf numFmtId="4" fontId="28" fillId="49" borderId="64" xfId="89" applyNumberFormat="1" applyFont="1" applyFill="1" applyBorder="1" applyAlignment="1">
      <alignment horizontal="right" vertical="center"/>
      <protection/>
    </xf>
    <xf numFmtId="4" fontId="28" fillId="49" borderId="65" xfId="89" applyNumberFormat="1" applyFont="1" applyFill="1" applyBorder="1" applyAlignment="1">
      <alignment horizontal="right" vertical="center"/>
      <protection/>
    </xf>
    <xf numFmtId="49" fontId="28" fillId="0" borderId="59" xfId="90" applyNumberFormat="1" applyFont="1" applyBorder="1" applyAlignment="1">
      <alignment horizontal="left" vertical="center" wrapText="1"/>
      <protection/>
    </xf>
    <xf numFmtId="4" fontId="28" fillId="0" borderId="60" xfId="90" applyNumberFormat="1" applyFont="1" applyBorder="1" applyAlignment="1">
      <alignment horizontal="right" vertical="center"/>
      <protection/>
    </xf>
    <xf numFmtId="4" fontId="28" fillId="49" borderId="60" xfId="89" applyNumberFormat="1" applyFont="1" applyFill="1" applyBorder="1" applyAlignment="1">
      <alignment horizontal="right" vertical="center"/>
      <protection/>
    </xf>
    <xf numFmtId="4" fontId="28" fillId="49" borderId="61" xfId="89" applyNumberFormat="1" applyFont="1" applyFill="1" applyBorder="1" applyAlignment="1">
      <alignment horizontal="right" vertical="center"/>
      <protection/>
    </xf>
    <xf numFmtId="0" fontId="66" fillId="50" borderId="66" xfId="0" applyFont="1" applyFill="1" applyBorder="1" applyAlignment="1">
      <alignment horizontal="left" wrapText="1"/>
    </xf>
    <xf numFmtId="4" fontId="66" fillId="50" borderId="67" xfId="0" applyNumberFormat="1" applyFont="1" applyFill="1" applyBorder="1" applyAlignment="1">
      <alignment wrapText="1"/>
    </xf>
    <xf numFmtId="4" fontId="66" fillId="50" borderId="68" xfId="0" applyNumberFormat="1" applyFont="1" applyFill="1" applyBorder="1" applyAlignment="1">
      <alignment wrapText="1"/>
    </xf>
    <xf numFmtId="4" fontId="66" fillId="53" borderId="36" xfId="0" applyNumberFormat="1" applyFont="1" applyFill="1" applyBorder="1" applyAlignment="1">
      <alignment vertical="center" wrapText="1"/>
    </xf>
    <xf numFmtId="4" fontId="66" fillId="53" borderId="69" xfId="0" applyNumberFormat="1" applyFont="1" applyFill="1" applyBorder="1" applyAlignment="1">
      <alignment vertical="center" wrapText="1"/>
    </xf>
    <xf numFmtId="0" fontId="66" fillId="50" borderId="70" xfId="0" applyFont="1" applyFill="1" applyBorder="1" applyAlignment="1">
      <alignment horizontal="left" wrapText="1"/>
    </xf>
    <xf numFmtId="0" fontId="66" fillId="0" borderId="71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73" xfId="0" applyFont="1" applyBorder="1" applyAlignment="1">
      <alignment horizontal="center" vertical="center" wrapText="1"/>
    </xf>
    <xf numFmtId="0" fontId="66" fillId="50" borderId="73" xfId="0" applyFont="1" applyFill="1" applyBorder="1" applyAlignment="1">
      <alignment horizontal="center" vertical="center" wrapText="1"/>
    </xf>
    <xf numFmtId="0" fontId="66" fillId="50" borderId="72" xfId="0" applyFont="1" applyFill="1" applyBorder="1" applyAlignment="1">
      <alignment horizontal="center" vertical="center" wrapText="1"/>
    </xf>
    <xf numFmtId="0" fontId="66" fillId="0" borderId="74" xfId="0" applyFont="1" applyBorder="1" applyAlignment="1">
      <alignment horizontal="center" vertical="center" wrapText="1"/>
    </xf>
    <xf numFmtId="0" fontId="67" fillId="50" borderId="75" xfId="0" applyFont="1" applyFill="1" applyBorder="1" applyAlignment="1">
      <alignment horizontal="left" wrapText="1"/>
    </xf>
    <xf numFmtId="4" fontId="67" fillId="50" borderId="26" xfId="0" applyNumberFormat="1" applyFont="1" applyFill="1" applyBorder="1" applyAlignment="1">
      <alignment horizontal="right" wrapText="1"/>
    </xf>
    <xf numFmtId="0" fontId="66" fillId="0" borderId="76" xfId="0" applyFont="1" applyBorder="1" applyAlignment="1">
      <alignment horizontal="center" vertical="center" wrapText="1"/>
    </xf>
    <xf numFmtId="4" fontId="67" fillId="50" borderId="77" xfId="0" applyNumberFormat="1" applyFont="1" applyFill="1" applyBorder="1" applyAlignment="1">
      <alignment horizontal="right" wrapText="1"/>
    </xf>
    <xf numFmtId="0" fontId="29" fillId="0" borderId="73" xfId="0" applyNumberFormat="1" applyFont="1" applyFill="1" applyBorder="1" applyAlignment="1" applyProtection="1">
      <alignment/>
      <protection/>
    </xf>
    <xf numFmtId="4" fontId="66" fillId="53" borderId="36" xfId="0" applyNumberFormat="1" applyFont="1" applyFill="1" applyBorder="1" applyAlignment="1">
      <alignment horizontal="right" vertical="center" wrapText="1"/>
    </xf>
    <xf numFmtId="4" fontId="66" fillId="53" borderId="69" xfId="0" applyNumberFormat="1" applyFont="1" applyFill="1" applyBorder="1" applyAlignment="1">
      <alignment horizontal="right" vertical="center" wrapText="1"/>
    </xf>
    <xf numFmtId="4" fontId="66" fillId="49" borderId="21" xfId="0" applyNumberFormat="1" applyFont="1" applyFill="1" applyBorder="1" applyAlignment="1">
      <alignment wrapText="1"/>
    </xf>
    <xf numFmtId="2" fontId="66" fillId="49" borderId="21" xfId="0" applyNumberFormat="1" applyFont="1" applyFill="1" applyBorder="1" applyAlignment="1">
      <alignment wrapText="1"/>
    </xf>
    <xf numFmtId="2" fontId="66" fillId="49" borderId="46" xfId="0" applyNumberFormat="1" applyFont="1" applyFill="1" applyBorder="1" applyAlignment="1">
      <alignment wrapText="1"/>
    </xf>
    <xf numFmtId="0" fontId="31" fillId="49" borderId="0" xfId="0" applyNumberFormat="1" applyFont="1" applyFill="1" applyBorder="1" applyAlignment="1" applyProtection="1">
      <alignment horizontal="center" vertical="center" wrapText="1"/>
      <protection/>
    </xf>
    <xf numFmtId="0" fontId="74" fillId="49" borderId="0" xfId="0" applyFont="1" applyFill="1" applyAlignment="1">
      <alignment horizontal="left"/>
    </xf>
    <xf numFmtId="4" fontId="66" fillId="50" borderId="33" xfId="0" applyNumberFormat="1" applyFont="1" applyFill="1" applyBorder="1" applyAlignment="1">
      <alignment horizontal="center" vertical="center" wrapText="1"/>
    </xf>
    <xf numFmtId="4" fontId="66" fillId="53" borderId="63" xfId="0" applyNumberFormat="1" applyFont="1" applyFill="1" applyBorder="1" applyAlignment="1">
      <alignment horizontal="center" vertical="center" wrapText="1"/>
    </xf>
    <xf numFmtId="0" fontId="26" fillId="53" borderId="78" xfId="0" applyNumberFormat="1" applyFont="1" applyFill="1" applyBorder="1" applyAlignment="1" applyProtection="1">
      <alignment vertical="center"/>
      <protection/>
    </xf>
    <xf numFmtId="0" fontId="26" fillId="0" borderId="79" xfId="0" applyNumberFormat="1" applyFont="1" applyFill="1" applyBorder="1" applyAlignment="1" applyProtection="1">
      <alignment vertical="center"/>
      <protection/>
    </xf>
    <xf numFmtId="0" fontId="26" fillId="0" borderId="80" xfId="0" applyNumberFormat="1" applyFont="1" applyFill="1" applyBorder="1" applyAlignment="1" applyProtection="1">
      <alignment vertical="center"/>
      <protection/>
    </xf>
    <xf numFmtId="0" fontId="26" fillId="0" borderId="81" xfId="0" applyNumberFormat="1" applyFont="1" applyFill="1" applyBorder="1" applyAlignment="1" applyProtection="1">
      <alignment vertical="center"/>
      <protection/>
    </xf>
    <xf numFmtId="0" fontId="26" fillId="0" borderId="82" xfId="0" applyNumberFormat="1" applyFont="1" applyFill="1" applyBorder="1" applyAlignment="1" applyProtection="1">
      <alignment vertical="center"/>
      <protection/>
    </xf>
    <xf numFmtId="0" fontId="26" fillId="53" borderId="83" xfId="0" applyNumberFormat="1" applyFont="1" applyFill="1" applyBorder="1" applyAlignment="1" applyProtection="1">
      <alignment vertical="center"/>
      <protection/>
    </xf>
    <xf numFmtId="2" fontId="67" fillId="50" borderId="21" xfId="106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 horizontal="center" wrapText="1"/>
    </xf>
    <xf numFmtId="0" fontId="68" fillId="0" borderId="0" xfId="0" applyFont="1" applyAlignment="1">
      <alignment horizontal="center"/>
    </xf>
    <xf numFmtId="0" fontId="22" fillId="35" borderId="0" xfId="0" applyFont="1" applyFill="1" applyAlignment="1">
      <alignment horizontal="center" vertical="center" wrapText="1"/>
    </xf>
    <xf numFmtId="0" fontId="31" fillId="49" borderId="0" xfId="0" applyNumberFormat="1" applyFont="1" applyFill="1" applyBorder="1" applyAlignment="1" applyProtection="1">
      <alignment horizontal="center" vertical="center" wrapText="1"/>
      <protection/>
    </xf>
    <xf numFmtId="0" fontId="32" fillId="49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73" fillId="0" borderId="19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vertical="center" wrapText="1"/>
    </xf>
    <xf numFmtId="0" fontId="24" fillId="49" borderId="0" xfId="89" applyFont="1" applyFill="1" applyAlignment="1">
      <alignment horizontal="center" vertical="center" wrapText="1"/>
      <protection/>
    </xf>
    <xf numFmtId="0" fontId="25" fillId="49" borderId="0" xfId="89" applyFont="1" applyFill="1" applyAlignment="1">
      <alignment wrapText="1"/>
      <protection/>
    </xf>
    <xf numFmtId="0" fontId="74" fillId="49" borderId="0" xfId="0" applyFont="1" applyFill="1" applyAlignment="1">
      <alignment horizontal="center"/>
    </xf>
    <xf numFmtId="0" fontId="74" fillId="49" borderId="0" xfId="0" applyFont="1" applyFill="1" applyAlignment="1">
      <alignment horizontal="center" wrapText="1"/>
    </xf>
    <xf numFmtId="2" fontId="21" fillId="0" borderId="80" xfId="0" applyNumberFormat="1" applyFont="1" applyFill="1" applyBorder="1" applyAlignment="1" applyProtection="1">
      <alignment/>
      <protection/>
    </xf>
    <xf numFmtId="2" fontId="21" fillId="0" borderId="79" xfId="0" applyNumberFormat="1" applyFont="1" applyFill="1" applyBorder="1" applyAlignment="1" applyProtection="1">
      <alignment/>
      <protection/>
    </xf>
    <xf numFmtId="0" fontId="66" fillId="53" borderId="41" xfId="0" applyFont="1" applyFill="1" applyBorder="1" applyAlignment="1">
      <alignment vertical="center" wrapText="1"/>
    </xf>
    <xf numFmtId="2" fontId="26" fillId="53" borderId="36" xfId="0" applyNumberFormat="1" applyFont="1" applyFill="1" applyBorder="1" applyAlignment="1" applyProtection="1">
      <alignment vertical="center"/>
      <protection/>
    </xf>
    <xf numFmtId="2" fontId="26" fillId="53" borderId="42" xfId="0" applyNumberFormat="1" applyFont="1" applyFill="1" applyBorder="1" applyAlignment="1" applyProtection="1">
      <alignment vertical="center"/>
      <protection/>
    </xf>
    <xf numFmtId="2" fontId="26" fillId="0" borderId="84" xfId="0" applyNumberFormat="1" applyFont="1" applyFill="1" applyBorder="1" applyAlignment="1" applyProtection="1">
      <alignment/>
      <protection/>
    </xf>
    <xf numFmtId="2" fontId="26" fillId="0" borderId="85" xfId="0" applyNumberFormat="1" applyFont="1" applyFill="1" applyBorder="1" applyAlignment="1" applyProtection="1">
      <alignment/>
      <protection/>
    </xf>
    <xf numFmtId="4" fontId="66" fillId="53" borderId="71" xfId="0" applyNumberFormat="1" applyFont="1" applyFill="1" applyBorder="1" applyAlignment="1">
      <alignment horizontal="right" vertical="center" wrapText="1"/>
    </xf>
    <xf numFmtId="2" fontId="26" fillId="0" borderId="79" xfId="0" applyNumberFormat="1" applyFont="1" applyFill="1" applyBorder="1" applyAlignment="1" applyProtection="1">
      <alignment/>
      <protection/>
    </xf>
    <xf numFmtId="2" fontId="26" fillId="0" borderId="80" xfId="0" applyNumberFormat="1" applyFont="1" applyFill="1" applyBorder="1" applyAlignment="1" applyProtection="1">
      <alignment/>
      <protection/>
    </xf>
    <xf numFmtId="2" fontId="26" fillId="0" borderId="57" xfId="0" applyNumberFormat="1" applyFont="1" applyFill="1" applyBorder="1" applyAlignment="1" applyProtection="1">
      <alignment/>
      <protection/>
    </xf>
    <xf numFmtId="2" fontId="26" fillId="0" borderId="58" xfId="0" applyNumberFormat="1" applyFont="1" applyFill="1" applyBorder="1" applyAlignment="1" applyProtection="1">
      <alignment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Bilješka 2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aslov 5" xfId="86"/>
    <cellStyle name="Neutral" xfId="87"/>
    <cellStyle name="Neutralno" xfId="88"/>
    <cellStyle name="Normalno 2" xfId="89"/>
    <cellStyle name="Normalno 4" xfId="90"/>
    <cellStyle name="Note" xfId="91"/>
    <cellStyle name="Output" xfId="92"/>
    <cellStyle name="Percent" xfId="93"/>
    <cellStyle name="Povezana ćelija" xfId="94"/>
    <cellStyle name="Followed Hyperlink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Currency" xfId="103"/>
    <cellStyle name="Currency [0]" xfId="104"/>
    <cellStyle name="Warning Text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0.7109375" style="0" customWidth="1"/>
    <col min="2" max="2" width="14.8515625" style="0" customWidth="1"/>
    <col min="3" max="3" width="11.8515625" style="0" customWidth="1"/>
    <col min="4" max="4" width="17.7109375" style="0" customWidth="1"/>
    <col min="6" max="6" width="8.28125" style="0" customWidth="1"/>
  </cols>
  <sheetData>
    <row r="1" spans="1:4" ht="12.75">
      <c r="A1" s="3"/>
      <c r="B1" s="3"/>
      <c r="C1" s="3"/>
      <c r="D1" s="3"/>
    </row>
    <row r="2" spans="1:4" ht="12.75">
      <c r="A2" s="3"/>
      <c r="B2" s="3"/>
      <c r="C2" s="3"/>
      <c r="D2" s="3"/>
    </row>
    <row r="3" spans="1:6" ht="12.75" customHeight="1">
      <c r="A3" s="188" t="s">
        <v>213</v>
      </c>
      <c r="B3" s="188"/>
      <c r="C3" s="188"/>
      <c r="D3" s="188"/>
      <c r="E3" s="188"/>
      <c r="F3" s="188"/>
    </row>
    <row r="4" spans="1:6" ht="15.75" customHeight="1">
      <c r="A4" s="188"/>
      <c r="B4" s="188"/>
      <c r="C4" s="188"/>
      <c r="D4" s="188"/>
      <c r="E4" s="188"/>
      <c r="F4" s="188"/>
    </row>
    <row r="5" spans="1:6" ht="12.75">
      <c r="A5" s="187" t="s">
        <v>184</v>
      </c>
      <c r="B5" s="187"/>
      <c r="C5" s="187"/>
      <c r="D5" s="187"/>
      <c r="E5" s="187"/>
      <c r="F5" s="187"/>
    </row>
    <row r="6" spans="1:6" ht="12.75">
      <c r="A6" s="187"/>
      <c r="B6" s="187"/>
      <c r="C6" s="187"/>
      <c r="D6" s="187"/>
      <c r="E6" s="187"/>
      <c r="F6" s="187"/>
    </row>
    <row r="7" spans="1:4" ht="13.5" thickBot="1">
      <c r="A7" s="3"/>
      <c r="B7" s="3"/>
      <c r="C7" s="3"/>
      <c r="D7" s="3"/>
    </row>
    <row r="8" spans="1:6" ht="39" thickBot="1">
      <c r="A8" s="164" t="s">
        <v>81</v>
      </c>
      <c r="B8" s="63" t="s">
        <v>182</v>
      </c>
      <c r="C8" s="63" t="s">
        <v>200</v>
      </c>
      <c r="D8" s="167" t="s">
        <v>186</v>
      </c>
      <c r="E8" s="64" t="s">
        <v>224</v>
      </c>
      <c r="F8" s="65" t="s">
        <v>11</v>
      </c>
    </row>
    <row r="9" spans="1:6" ht="13.5" thickBot="1">
      <c r="A9" s="161">
        <v>1</v>
      </c>
      <c r="B9" s="161">
        <v>2</v>
      </c>
      <c r="C9" s="161">
        <v>3</v>
      </c>
      <c r="D9" s="161">
        <v>4</v>
      </c>
      <c r="E9" s="169">
        <v>5</v>
      </c>
      <c r="F9" s="169">
        <v>6</v>
      </c>
    </row>
    <row r="10" spans="1:6" ht="12" customHeight="1">
      <c r="A10" s="165" t="s">
        <v>82</v>
      </c>
      <c r="B10" s="166">
        <v>1018558.05</v>
      </c>
      <c r="C10" s="166">
        <v>1043501.9299999999</v>
      </c>
      <c r="D10" s="168">
        <v>1039499.9</v>
      </c>
      <c r="E10" s="202">
        <f>D10/B10*100</f>
        <v>102.05602910899383</v>
      </c>
      <c r="F10" s="201">
        <f>D10/C10*100</f>
        <v>99.61648082433351</v>
      </c>
    </row>
    <row r="11" spans="1:6" ht="12" customHeight="1">
      <c r="A11" s="52" t="s">
        <v>111</v>
      </c>
      <c r="B11" s="12">
        <v>0</v>
      </c>
      <c r="C11" s="12">
        <v>0</v>
      </c>
      <c r="D11" s="47">
        <v>0</v>
      </c>
      <c r="E11" s="202">
        <v>0</v>
      </c>
      <c r="F11" s="201">
        <v>0</v>
      </c>
    </row>
    <row r="12" spans="1:6" ht="12" customHeight="1">
      <c r="A12" s="13" t="s">
        <v>83</v>
      </c>
      <c r="B12" s="14">
        <f>SUM(B10:B11)</f>
        <v>1018558.05</v>
      </c>
      <c r="C12" s="14">
        <f>SUM(C10:C11)</f>
        <v>1043501.9299999999</v>
      </c>
      <c r="D12" s="48">
        <f>SUM(D10:D11)</f>
        <v>1039499.9</v>
      </c>
      <c r="E12" s="209">
        <f aca="true" t="shared" si="0" ref="E11:E16">D12/B12*100</f>
        <v>102.05602910899383</v>
      </c>
      <c r="F12" s="210">
        <f aca="true" t="shared" si="1" ref="F11:F16">D12/C12*100</f>
        <v>99.61648082433351</v>
      </c>
    </row>
    <row r="13" spans="1:6" ht="12" customHeight="1">
      <c r="A13" s="11" t="s">
        <v>84</v>
      </c>
      <c r="B13" s="31">
        <v>971072.1602468644</v>
      </c>
      <c r="C13" s="31">
        <v>1043308.9299999999</v>
      </c>
      <c r="D13" s="49">
        <v>1032551.4700000001</v>
      </c>
      <c r="E13" s="202">
        <f t="shared" si="0"/>
        <v>106.33107530726721</v>
      </c>
      <c r="F13" s="201">
        <f t="shared" si="1"/>
        <v>98.96890942934805</v>
      </c>
    </row>
    <row r="14" spans="1:6" ht="12" customHeight="1">
      <c r="A14" s="11" t="s">
        <v>85</v>
      </c>
      <c r="B14" s="50">
        <v>48498.930254164174</v>
      </c>
      <c r="C14" s="50">
        <v>4300.9400000000005</v>
      </c>
      <c r="D14" s="51">
        <v>3548.24</v>
      </c>
      <c r="E14" s="202">
        <f t="shared" si="0"/>
        <v>7.316120131732892</v>
      </c>
      <c r="F14" s="201">
        <f t="shared" si="1"/>
        <v>82.49917459904113</v>
      </c>
    </row>
    <row r="15" spans="1:6" ht="12" customHeight="1" thickBot="1">
      <c r="A15" s="153" t="s">
        <v>0</v>
      </c>
      <c r="B15" s="154">
        <f>SUM(B13:B14)</f>
        <v>1019571.0905010286</v>
      </c>
      <c r="C15" s="154">
        <f>SUM(C13:C14)</f>
        <v>1047609.8699999999</v>
      </c>
      <c r="D15" s="155">
        <f>SUM(D13:D14)</f>
        <v>1036099.7100000001</v>
      </c>
      <c r="E15" s="211">
        <f t="shared" si="0"/>
        <v>101.62113457834991</v>
      </c>
      <c r="F15" s="212">
        <f t="shared" si="1"/>
        <v>98.9012932839207</v>
      </c>
    </row>
    <row r="16" spans="1:6" ht="24.75" customHeight="1" thickBot="1">
      <c r="A16" s="203" t="s">
        <v>216</v>
      </c>
      <c r="B16" s="156">
        <f>SUM(B12-B15)</f>
        <v>-1013.0405010285322</v>
      </c>
      <c r="C16" s="156">
        <f>SUM(C12-C15)</f>
        <v>-4107.939999999944</v>
      </c>
      <c r="D16" s="157">
        <f>SUM(D12-D15)</f>
        <v>3400.189999999944</v>
      </c>
      <c r="E16" s="204">
        <f>D16/B16*100</f>
        <v>-335.6420593794382</v>
      </c>
      <c r="F16" s="205">
        <f t="shared" si="1"/>
        <v>-82.77116997813965</v>
      </c>
    </row>
    <row r="19" spans="1:6" ht="32.25" customHeight="1">
      <c r="A19" s="186" t="s">
        <v>185</v>
      </c>
      <c r="B19" s="186"/>
      <c r="C19" s="186"/>
      <c r="D19" s="186"/>
      <c r="E19" s="186"/>
      <c r="F19" s="186"/>
    </row>
    <row r="20" spans="1:6" ht="12.75">
      <c r="A20" s="186"/>
      <c r="B20" s="186"/>
      <c r="C20" s="186"/>
      <c r="D20" s="186"/>
      <c r="E20" s="186"/>
      <c r="F20" s="186"/>
    </row>
    <row r="21" spans="1:6" ht="13.5" thickBot="1">
      <c r="A21" s="22"/>
      <c r="B21" s="22"/>
      <c r="C21" s="22"/>
      <c r="D21" s="22"/>
      <c r="E21" s="22"/>
      <c r="F21" s="22"/>
    </row>
    <row r="22" spans="1:6" ht="39" thickBot="1">
      <c r="A22" s="58" t="s">
        <v>3</v>
      </c>
      <c r="B22" s="60" t="s">
        <v>182</v>
      </c>
      <c r="C22" s="60" t="s">
        <v>200</v>
      </c>
      <c r="D22" s="61" t="s">
        <v>186</v>
      </c>
      <c r="E22" s="67" t="s">
        <v>224</v>
      </c>
      <c r="F22" s="68" t="s">
        <v>11</v>
      </c>
    </row>
    <row r="23" spans="1:6" ht="13.5" thickBot="1">
      <c r="A23" s="159">
        <v>1</v>
      </c>
      <c r="B23" s="161">
        <v>2</v>
      </c>
      <c r="C23" s="161">
        <v>3</v>
      </c>
      <c r="D23" s="161">
        <v>4</v>
      </c>
      <c r="E23" s="162">
        <v>5</v>
      </c>
      <c r="F23" s="104">
        <v>6</v>
      </c>
    </row>
    <row r="24" spans="1:6" ht="28.5" customHeight="1">
      <c r="A24" s="158" t="s">
        <v>86</v>
      </c>
      <c r="B24" s="177">
        <v>0</v>
      </c>
      <c r="C24" s="177">
        <v>0</v>
      </c>
      <c r="D24" s="177">
        <v>0</v>
      </c>
      <c r="E24" s="180">
        <v>0</v>
      </c>
      <c r="F24" s="181">
        <v>0</v>
      </c>
    </row>
    <row r="25" spans="1:6" ht="29.25" customHeight="1" thickBot="1">
      <c r="A25" s="53" t="s">
        <v>87</v>
      </c>
      <c r="B25" s="177">
        <v>0</v>
      </c>
      <c r="C25" s="177">
        <v>0</v>
      </c>
      <c r="D25" s="177">
        <v>0</v>
      </c>
      <c r="E25" s="182">
        <v>0</v>
      </c>
      <c r="F25" s="183">
        <v>0</v>
      </c>
    </row>
    <row r="26" spans="1:6" s="7" customFormat="1" ht="24.75" customHeight="1" thickBot="1">
      <c r="A26" s="95" t="s">
        <v>217</v>
      </c>
      <c r="B26" s="178">
        <v>0</v>
      </c>
      <c r="C26" s="178">
        <v>0</v>
      </c>
      <c r="D26" s="178">
        <v>0</v>
      </c>
      <c r="E26" s="184">
        <v>0</v>
      </c>
      <c r="F26" s="179">
        <v>0</v>
      </c>
    </row>
    <row r="27" spans="1:6" ht="74.25" customHeight="1">
      <c r="A27" s="186" t="s">
        <v>230</v>
      </c>
      <c r="B27" s="186"/>
      <c r="C27" s="186"/>
      <c r="D27" s="186"/>
      <c r="E27" s="186"/>
      <c r="F27" s="186"/>
    </row>
    <row r="28" spans="1:4" ht="13.5" thickBot="1">
      <c r="A28" s="4"/>
      <c r="B28" s="3"/>
      <c r="C28" s="3"/>
      <c r="D28" s="3"/>
    </row>
    <row r="29" spans="1:6" ht="39" thickBot="1">
      <c r="A29" s="62" t="s">
        <v>3</v>
      </c>
      <c r="B29" s="54" t="s">
        <v>183</v>
      </c>
      <c r="C29" s="63" t="s">
        <v>200</v>
      </c>
      <c r="D29" s="55" t="s">
        <v>186</v>
      </c>
      <c r="E29" s="64" t="s">
        <v>224</v>
      </c>
      <c r="F29" s="65" t="s">
        <v>11</v>
      </c>
    </row>
    <row r="30" spans="1:6" ht="13.5" thickBot="1">
      <c r="A30" s="161">
        <v>1</v>
      </c>
      <c r="B30" s="161">
        <v>2</v>
      </c>
      <c r="C30" s="160">
        <v>3</v>
      </c>
      <c r="D30" s="161">
        <v>4</v>
      </c>
      <c r="E30" s="163">
        <v>5</v>
      </c>
      <c r="F30" s="162">
        <v>6</v>
      </c>
    </row>
    <row r="31" spans="1:6" ht="28.5" customHeight="1" thickBot="1">
      <c r="A31" s="69" t="s">
        <v>88</v>
      </c>
      <c r="B31" s="70">
        <v>5120.98</v>
      </c>
      <c r="C31" s="70">
        <v>4107.94</v>
      </c>
      <c r="D31" s="56">
        <v>4107.94</v>
      </c>
      <c r="E31" s="206">
        <f>D31/B31*100</f>
        <v>80.21784892735376</v>
      </c>
      <c r="F31" s="207">
        <f>D31/C31*100</f>
        <v>100</v>
      </c>
    </row>
    <row r="32" spans="1:6" ht="0.75" customHeight="1" thickBot="1">
      <c r="A32" s="17"/>
      <c r="B32" s="16"/>
      <c r="C32" s="16">
        <v>9</v>
      </c>
      <c r="D32" s="16"/>
      <c r="E32" s="206" t="e">
        <f>D32/B32*100</f>
        <v>#DIV/0!</v>
      </c>
      <c r="F32" s="207">
        <f>D32/C32*100</f>
        <v>0</v>
      </c>
    </row>
    <row r="33" spans="1:6" ht="13.5" hidden="1" thickBot="1">
      <c r="A33" s="17"/>
      <c r="B33" s="16"/>
      <c r="C33" s="16"/>
      <c r="D33" s="16"/>
      <c r="E33" s="206" t="e">
        <f>D33/B33*100</f>
        <v>#DIV/0!</v>
      </c>
      <c r="F33" s="207" t="e">
        <f>D33/C33*100</f>
        <v>#DIV/0!</v>
      </c>
    </row>
    <row r="34" spans="1:6" ht="13.5" hidden="1" thickBot="1">
      <c r="A34" s="17"/>
      <c r="B34" s="16"/>
      <c r="C34" s="16"/>
      <c r="D34" s="16"/>
      <c r="E34" s="206" t="e">
        <f>D34/B34*100</f>
        <v>#DIV/0!</v>
      </c>
      <c r="F34" s="207" t="e">
        <f>D34/C34*100</f>
        <v>#DIV/0!</v>
      </c>
    </row>
    <row r="35" spans="1:6" ht="39.75" customHeight="1" thickBot="1">
      <c r="A35" s="125" t="s">
        <v>89</v>
      </c>
      <c r="B35" s="170">
        <f>SUM(B16+B31)</f>
        <v>4107.939498971467</v>
      </c>
      <c r="C35" s="171">
        <f>SUM(C16+C31)</f>
        <v>5.547917680814862E-11</v>
      </c>
      <c r="D35" s="208">
        <f>SUM(D16+D31)</f>
        <v>7508.129999999944</v>
      </c>
      <c r="E35" s="204">
        <f>D35/B35*100</f>
        <v>182.77119226998852</v>
      </c>
      <c r="F35" s="205">
        <v>0</v>
      </c>
    </row>
  </sheetData>
  <sheetProtection/>
  <mergeCells count="4">
    <mergeCell ref="A27:F27"/>
    <mergeCell ref="A19:F20"/>
    <mergeCell ref="A5:F6"/>
    <mergeCell ref="A3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33.8515625" style="0" customWidth="1"/>
    <col min="2" max="2" width="17.421875" style="0" customWidth="1"/>
    <col min="3" max="4" width="14.7109375" style="0" customWidth="1"/>
    <col min="5" max="5" width="13.421875" style="0" customWidth="1"/>
    <col min="6" max="6" width="15.140625" style="0" customWidth="1"/>
    <col min="7" max="11" width="9.140625" style="0" hidden="1" customWidth="1"/>
  </cols>
  <sheetData>
    <row r="1" spans="1:11" ht="23.25" customHeight="1">
      <c r="A1" s="189" t="s">
        <v>187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3.25" customHeight="1">
      <c r="A3" s="189" t="s">
        <v>234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23.2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9.5" customHeight="1">
      <c r="A5" s="189" t="s">
        <v>235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9.5" customHeight="1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6" ht="39" customHeight="1" thickBot="1">
      <c r="A7" s="101" t="s">
        <v>90</v>
      </c>
      <c r="B7" s="102" t="s">
        <v>204</v>
      </c>
      <c r="C7" s="102" t="s">
        <v>206</v>
      </c>
      <c r="D7" s="102" t="s">
        <v>205</v>
      </c>
      <c r="E7" s="103" t="s">
        <v>224</v>
      </c>
      <c r="F7" s="104" t="s">
        <v>11</v>
      </c>
    </row>
    <row r="8" spans="1:6" ht="12" customHeight="1">
      <c r="A8" s="98">
        <v>1</v>
      </c>
      <c r="B8" s="99">
        <v>2</v>
      </c>
      <c r="C8" s="99">
        <v>3</v>
      </c>
      <c r="D8" s="99">
        <v>4</v>
      </c>
      <c r="E8" s="99">
        <v>5</v>
      </c>
      <c r="F8" s="100">
        <v>6</v>
      </c>
    </row>
    <row r="9" spans="1:6" ht="12" customHeight="1">
      <c r="A9" s="15" t="s">
        <v>80</v>
      </c>
      <c r="B9" s="9"/>
      <c r="C9" s="9"/>
      <c r="D9" s="9"/>
      <c r="E9" s="9"/>
      <c r="F9" s="96"/>
    </row>
    <row r="10" spans="1:6" ht="12" customHeight="1">
      <c r="A10" s="15" t="s">
        <v>82</v>
      </c>
      <c r="B10" s="9">
        <f>SUM(B11+B19+CA22+B28+B22)</f>
        <v>1018558.05</v>
      </c>
      <c r="C10" s="9">
        <f>SUM(C11+C19+CB22+C28+C22+C32)</f>
        <v>1043501.9299999999</v>
      </c>
      <c r="D10" s="9">
        <f>SUM(D11+D19+CD22+D28+D22+D32)</f>
        <v>1039499.9</v>
      </c>
      <c r="E10" s="9">
        <f>D10/B10*100</f>
        <v>102.05602910899383</v>
      </c>
      <c r="F10" s="97">
        <f>D10/C10*100</f>
        <v>99.61648082433351</v>
      </c>
    </row>
    <row r="11" spans="1:6" ht="28.5" customHeight="1">
      <c r="A11" s="15" t="s">
        <v>91</v>
      </c>
      <c r="B11" s="9">
        <f>SUM(B14+B17)</f>
        <v>895017.31</v>
      </c>
      <c r="C11" s="9">
        <f>SUM(C14+C17)</f>
        <v>962031.48</v>
      </c>
      <c r="D11" s="9">
        <f>SUM(D14+D17)</f>
        <v>955748.47</v>
      </c>
      <c r="E11" s="9">
        <f>D11/B11*100</f>
        <v>106.78547323291434</v>
      </c>
      <c r="F11" s="97">
        <f>D11/C11*100</f>
        <v>99.34690182903371</v>
      </c>
    </row>
    <row r="12" spans="1:6" ht="23.25" customHeight="1">
      <c r="A12" s="15" t="s">
        <v>92</v>
      </c>
      <c r="B12" s="9">
        <v>0</v>
      </c>
      <c r="C12" s="9">
        <v>0</v>
      </c>
      <c r="D12" s="9">
        <v>0</v>
      </c>
      <c r="E12" s="9">
        <v>0</v>
      </c>
      <c r="F12" s="97">
        <v>0</v>
      </c>
    </row>
    <row r="13" spans="1:6" ht="27" customHeight="1">
      <c r="A13" s="79" t="s">
        <v>93</v>
      </c>
      <c r="B13" s="31">
        <v>0</v>
      </c>
      <c r="C13" s="31">
        <v>0</v>
      </c>
      <c r="D13" s="31">
        <v>0</v>
      </c>
      <c r="E13" s="31">
        <v>0</v>
      </c>
      <c r="F13" s="96">
        <v>0</v>
      </c>
    </row>
    <row r="14" spans="1:6" ht="24" customHeight="1">
      <c r="A14" s="15" t="s">
        <v>94</v>
      </c>
      <c r="B14" s="9">
        <f>SUM(B15:B16)</f>
        <v>895017.31</v>
      </c>
      <c r="C14" s="9">
        <f>C15+C16</f>
        <v>962031.48</v>
      </c>
      <c r="D14" s="9">
        <f>SUM(D15:D16)</f>
        <v>955748.47</v>
      </c>
      <c r="E14" s="9">
        <f>D14/B14*100</f>
        <v>106.78547323291434</v>
      </c>
      <c r="F14" s="97">
        <f>D14/C14*100</f>
        <v>99.34690182903371</v>
      </c>
    </row>
    <row r="15" spans="1:6" ht="36" customHeight="1">
      <c r="A15" s="79" t="s">
        <v>95</v>
      </c>
      <c r="B15" s="31">
        <v>894420.06</v>
      </c>
      <c r="C15" s="31">
        <v>959960.54</v>
      </c>
      <c r="D15" s="31">
        <v>954429.53</v>
      </c>
      <c r="E15" s="31">
        <f>D15/B15*100</f>
        <v>106.70931620205388</v>
      </c>
      <c r="F15" s="96">
        <f>D15/C15*100</f>
        <v>99.42382944198935</v>
      </c>
    </row>
    <row r="16" spans="1:6" ht="38.25" customHeight="1">
      <c r="A16" s="79" t="s">
        <v>96</v>
      </c>
      <c r="B16" s="31">
        <v>597.25</v>
      </c>
      <c r="C16" s="31">
        <v>2070.94</v>
      </c>
      <c r="D16" s="31">
        <v>1318.94</v>
      </c>
      <c r="E16" s="31">
        <v>0</v>
      </c>
      <c r="F16" s="96">
        <f>D16/C16*100</f>
        <v>63.687987097646484</v>
      </c>
    </row>
    <row r="17" spans="1:6" ht="12" customHeight="1">
      <c r="A17" s="15" t="s">
        <v>97</v>
      </c>
      <c r="B17" s="9">
        <v>0</v>
      </c>
      <c r="C17" s="9">
        <v>0</v>
      </c>
      <c r="D17" s="9">
        <v>0</v>
      </c>
      <c r="E17" s="9">
        <v>0</v>
      </c>
      <c r="F17" s="97">
        <v>0</v>
      </c>
    </row>
    <row r="18" spans="1:6" ht="12" customHeight="1">
      <c r="A18" s="79" t="s">
        <v>98</v>
      </c>
      <c r="B18" s="31">
        <v>0</v>
      </c>
      <c r="C18" s="31">
        <v>0</v>
      </c>
      <c r="D18" s="31">
        <v>0</v>
      </c>
      <c r="E18" s="31">
        <v>0</v>
      </c>
      <c r="F18" s="97">
        <v>0</v>
      </c>
    </row>
    <row r="19" spans="1:6" ht="34.5" customHeight="1">
      <c r="A19" s="15" t="s">
        <v>99</v>
      </c>
      <c r="B19" s="9">
        <f>SUM(B20:B21)</f>
        <v>132.72</v>
      </c>
      <c r="C19" s="9">
        <v>1459.95</v>
      </c>
      <c r="D19" s="9">
        <f>SUM(D20:D21)</f>
        <v>238.89</v>
      </c>
      <c r="E19" s="9">
        <f>D19/B19*100</f>
        <v>179.99547920433997</v>
      </c>
      <c r="F19" s="97">
        <f>D19/C19*100</f>
        <v>16.36288914003904</v>
      </c>
    </row>
    <row r="20" spans="1:6" ht="12" customHeight="1">
      <c r="A20" s="79" t="s">
        <v>100</v>
      </c>
      <c r="B20" s="31">
        <v>0</v>
      </c>
      <c r="C20" s="31">
        <v>0</v>
      </c>
      <c r="D20" s="31">
        <v>0</v>
      </c>
      <c r="E20" s="31"/>
      <c r="F20" s="96"/>
    </row>
    <row r="21" spans="1:6" ht="12" customHeight="1">
      <c r="A21" s="79" t="s">
        <v>101</v>
      </c>
      <c r="B21" s="31">
        <v>132.72</v>
      </c>
      <c r="C21" s="31">
        <v>1459.95</v>
      </c>
      <c r="D21" s="31">
        <v>238.89</v>
      </c>
      <c r="E21" s="31">
        <f>D21/B21*100</f>
        <v>179.99547920433997</v>
      </c>
      <c r="F21" s="96">
        <f>D21/C21*100</f>
        <v>16.36288914003904</v>
      </c>
    </row>
    <row r="22" spans="1:6" ht="39" customHeight="1">
      <c r="A22" s="15" t="s">
        <v>102</v>
      </c>
      <c r="B22" s="9">
        <f>SUM(B23+B25)</f>
        <v>26.54</v>
      </c>
      <c r="C22" s="9">
        <f>SUM(C23+C25)</f>
        <v>4500</v>
      </c>
      <c r="D22" s="9">
        <f>SUM(D23+D25)</f>
        <v>8003</v>
      </c>
      <c r="E22" s="9">
        <f>D22/B22*100</f>
        <v>30154.483798040696</v>
      </c>
      <c r="F22" s="97">
        <f>D22/C22*100</f>
        <v>177.84444444444446</v>
      </c>
    </row>
    <row r="23" spans="1:6" ht="23.25" customHeight="1">
      <c r="A23" s="15" t="s">
        <v>103</v>
      </c>
      <c r="B23" s="9">
        <v>0</v>
      </c>
      <c r="C23" s="9">
        <v>0</v>
      </c>
      <c r="D23" s="9">
        <v>0</v>
      </c>
      <c r="E23" s="9">
        <v>0</v>
      </c>
      <c r="F23" s="97">
        <v>0</v>
      </c>
    </row>
    <row r="24" spans="1:6" ht="12" customHeight="1">
      <c r="A24" s="79" t="s">
        <v>104</v>
      </c>
      <c r="B24" s="31">
        <v>0</v>
      </c>
      <c r="C24" s="31"/>
      <c r="D24" s="31">
        <v>0</v>
      </c>
      <c r="E24" s="31">
        <v>0</v>
      </c>
      <c r="F24" s="97">
        <v>0</v>
      </c>
    </row>
    <row r="25" spans="1:6" ht="28.5" customHeight="1">
      <c r="A25" s="15" t="s">
        <v>195</v>
      </c>
      <c r="B25" s="9">
        <f>SUM(B26:B27)</f>
        <v>26.54</v>
      </c>
      <c r="C25" s="9">
        <f>SUM(C26:C27)</f>
        <v>4500</v>
      </c>
      <c r="D25" s="9">
        <f>SUM(D26:D27)</f>
        <v>8003</v>
      </c>
      <c r="E25" s="9">
        <f>D25/B25*100</f>
        <v>30154.483798040696</v>
      </c>
      <c r="F25" s="97">
        <f>D25/C25*100</f>
        <v>177.84444444444446</v>
      </c>
    </row>
    <row r="26" spans="1:6" ht="13.5" customHeight="1">
      <c r="A26" s="79" t="s">
        <v>105</v>
      </c>
      <c r="B26" s="31">
        <v>0</v>
      </c>
      <c r="C26" s="31"/>
      <c r="D26" s="31">
        <v>0</v>
      </c>
      <c r="E26" s="31">
        <v>0</v>
      </c>
      <c r="F26" s="96">
        <v>0</v>
      </c>
    </row>
    <row r="27" spans="1:6" ht="13.5" customHeight="1">
      <c r="A27" s="79" t="s">
        <v>106</v>
      </c>
      <c r="B27" s="31">
        <v>26.54</v>
      </c>
      <c r="C27" s="31">
        <v>4500</v>
      </c>
      <c r="D27" s="31">
        <v>8003</v>
      </c>
      <c r="E27" s="31">
        <f>D27/B27*100</f>
        <v>30154.483798040696</v>
      </c>
      <c r="F27" s="96">
        <f aca="true" t="shared" si="0" ref="F27:F34">D27/C27*100</f>
        <v>177.84444444444446</v>
      </c>
    </row>
    <row r="28" spans="1:6" ht="30.75" customHeight="1">
      <c r="A28" s="15" t="s">
        <v>107</v>
      </c>
      <c r="B28" s="9">
        <f>SUM(B30:B31)</f>
        <v>123381.48000000001</v>
      </c>
      <c r="C28" s="9">
        <f>SUM(C30:C31)</f>
        <v>75010.5</v>
      </c>
      <c r="D28" s="9">
        <f>SUM(D30:D31)</f>
        <v>75009.54</v>
      </c>
      <c r="E28" s="9">
        <f>D28/B28*100</f>
        <v>60.79481296544667</v>
      </c>
      <c r="F28" s="97">
        <f t="shared" si="0"/>
        <v>99.99872017917491</v>
      </c>
    </row>
    <row r="29" spans="1:6" ht="39.75" customHeight="1">
      <c r="A29" s="15" t="s">
        <v>108</v>
      </c>
      <c r="B29" s="9">
        <f>SUM(B30:B31)</f>
        <v>123381.48000000001</v>
      </c>
      <c r="C29" s="9">
        <f>SUM(C30:C31)</f>
        <v>75010.5</v>
      </c>
      <c r="D29" s="9">
        <f>SUM(D30:D31)</f>
        <v>75009.54</v>
      </c>
      <c r="E29" s="9">
        <f>D29/B29*100</f>
        <v>60.79481296544667</v>
      </c>
      <c r="F29" s="97">
        <f t="shared" si="0"/>
        <v>99.99872017917491</v>
      </c>
    </row>
    <row r="30" spans="1:6" ht="25.5" customHeight="1">
      <c r="A30" s="79" t="s">
        <v>109</v>
      </c>
      <c r="B30" s="31">
        <v>120468.88</v>
      </c>
      <c r="C30" s="31">
        <v>72780.5</v>
      </c>
      <c r="D30" s="31">
        <v>72779.54</v>
      </c>
      <c r="E30" s="31">
        <f>D30/B30*100</f>
        <v>60.413560746974646</v>
      </c>
      <c r="F30" s="96">
        <f t="shared" si="0"/>
        <v>99.99868096536846</v>
      </c>
    </row>
    <row r="31" spans="1:6" ht="27" customHeight="1">
      <c r="A31" s="79" t="s">
        <v>110</v>
      </c>
      <c r="B31" s="31">
        <v>2912.6</v>
      </c>
      <c r="C31" s="31">
        <v>2230</v>
      </c>
      <c r="D31" s="31">
        <v>2230</v>
      </c>
      <c r="E31" s="31">
        <f>D31/B31*100</f>
        <v>76.56389480189522</v>
      </c>
      <c r="F31" s="96">
        <f t="shared" si="0"/>
        <v>100</v>
      </c>
    </row>
    <row r="32" spans="1:6" ht="27" customHeight="1">
      <c r="A32" s="15" t="s">
        <v>207</v>
      </c>
      <c r="B32" s="9">
        <v>0</v>
      </c>
      <c r="C32" s="9">
        <v>500</v>
      </c>
      <c r="D32" s="9">
        <v>500</v>
      </c>
      <c r="E32" s="31">
        <v>0</v>
      </c>
      <c r="F32" s="97">
        <f t="shared" si="0"/>
        <v>100</v>
      </c>
    </row>
    <row r="33" spans="1:6" ht="27" customHeight="1">
      <c r="A33" s="15" t="s">
        <v>208</v>
      </c>
      <c r="B33" s="9">
        <v>0</v>
      </c>
      <c r="C33" s="9">
        <v>500</v>
      </c>
      <c r="D33" s="9">
        <v>500</v>
      </c>
      <c r="E33" s="31">
        <v>0</v>
      </c>
      <c r="F33" s="97">
        <f t="shared" si="0"/>
        <v>100</v>
      </c>
    </row>
    <row r="34" spans="1:6" ht="27" customHeight="1">
      <c r="A34" s="79" t="s">
        <v>209</v>
      </c>
      <c r="B34" s="31">
        <v>0</v>
      </c>
      <c r="C34" s="31">
        <v>500</v>
      </c>
      <c r="D34" s="31">
        <v>500</v>
      </c>
      <c r="E34" s="31">
        <v>0</v>
      </c>
      <c r="F34" s="96">
        <f t="shared" si="0"/>
        <v>100</v>
      </c>
    </row>
    <row r="35" spans="1:6" ht="24" customHeight="1">
      <c r="A35" s="15" t="s">
        <v>111</v>
      </c>
      <c r="B35" s="9">
        <v>0</v>
      </c>
      <c r="C35" s="9">
        <v>0</v>
      </c>
      <c r="D35" s="9">
        <v>0</v>
      </c>
      <c r="E35" s="31">
        <v>0</v>
      </c>
      <c r="F35" s="96">
        <v>0</v>
      </c>
    </row>
    <row r="36" spans="1:6" ht="22.5" customHeight="1">
      <c r="A36" s="15" t="s">
        <v>112</v>
      </c>
      <c r="B36" s="9">
        <v>0</v>
      </c>
      <c r="C36" s="9">
        <v>0</v>
      </c>
      <c r="D36" s="9">
        <v>0</v>
      </c>
      <c r="E36" s="31">
        <v>0</v>
      </c>
      <c r="F36" s="96">
        <v>0</v>
      </c>
    </row>
    <row r="37" spans="1:6" ht="29.25" customHeight="1">
      <c r="A37" s="15" t="s">
        <v>113</v>
      </c>
      <c r="B37" s="9">
        <v>0</v>
      </c>
      <c r="C37" s="9">
        <v>0</v>
      </c>
      <c r="D37" s="9">
        <v>0</v>
      </c>
      <c r="E37" s="31">
        <v>0</v>
      </c>
      <c r="F37" s="96">
        <v>0</v>
      </c>
    </row>
    <row r="38" spans="1:6" ht="12" customHeight="1" thickBot="1">
      <c r="A38" s="105" t="s">
        <v>114</v>
      </c>
      <c r="B38" s="90">
        <v>0</v>
      </c>
      <c r="C38" s="90">
        <v>0</v>
      </c>
      <c r="D38" s="90">
        <v>0</v>
      </c>
      <c r="E38" s="90">
        <v>0</v>
      </c>
      <c r="F38" s="116">
        <v>0</v>
      </c>
    </row>
    <row r="39" spans="1:18" s="27" customFormat="1" ht="24.75" customHeight="1" thickBot="1">
      <c r="A39" s="95" t="s">
        <v>218</v>
      </c>
      <c r="B39" s="107">
        <f>SUM(B35+B10)</f>
        <v>1018558.05</v>
      </c>
      <c r="C39" s="107">
        <f>SUM(C35+C10)</f>
        <v>1043501.9299999999</v>
      </c>
      <c r="D39" s="107">
        <f>SUM(D35+D10)</f>
        <v>1039499.9</v>
      </c>
      <c r="E39" s="107">
        <f>D39/B39*100</f>
        <v>102.05602910899383</v>
      </c>
      <c r="F39" s="115">
        <f>D39/C39*100</f>
        <v>99.61648082433351</v>
      </c>
      <c r="H39"/>
      <c r="I39"/>
      <c r="J39"/>
      <c r="K39"/>
      <c r="L39"/>
      <c r="M39"/>
      <c r="N39"/>
      <c r="O39"/>
      <c r="P39"/>
      <c r="Q39"/>
      <c r="R39"/>
    </row>
    <row r="40" spans="1:18" ht="13.5" customHeight="1">
      <c r="A40" s="57"/>
      <c r="B40" s="23"/>
      <c r="C40" s="23"/>
      <c r="D40" s="23"/>
      <c r="E40" s="113"/>
      <c r="F40" s="114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</row>
    <row r="41" spans="1:18" ht="12" customHeight="1">
      <c r="A41" s="15"/>
      <c r="B41" s="9"/>
      <c r="C41" s="9"/>
      <c r="D41" s="9"/>
      <c r="E41" s="26"/>
      <c r="F41" s="97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 customHeight="1">
      <c r="A42" s="15" t="s">
        <v>221</v>
      </c>
      <c r="B42" s="9">
        <f>SUM(B43)</f>
        <v>5120.97</v>
      </c>
      <c r="C42" s="9">
        <f>SUM(C43)</f>
        <v>4107.94</v>
      </c>
      <c r="D42" s="9">
        <v>4107.94</v>
      </c>
      <c r="E42" s="26">
        <f>D42/B42*100</f>
        <v>80.21800557316288</v>
      </c>
      <c r="F42" s="97">
        <f>D42/C42*100</f>
        <v>100</v>
      </c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</row>
    <row r="43" spans="1:18" ht="12" customHeight="1">
      <c r="A43" s="15" t="s">
        <v>220</v>
      </c>
      <c r="B43" s="9">
        <v>5120.97</v>
      </c>
      <c r="C43" s="9">
        <v>4107.94</v>
      </c>
      <c r="D43" s="9">
        <v>4107.94</v>
      </c>
      <c r="E43" s="26">
        <f>D43/B43*100</f>
        <v>80.21800557316288</v>
      </c>
      <c r="F43" s="97">
        <f>D43/C43*100</f>
        <v>100</v>
      </c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</row>
    <row r="44" spans="1:18" ht="12" customHeight="1" thickBot="1">
      <c r="A44" s="105" t="s">
        <v>219</v>
      </c>
      <c r="B44" s="110">
        <v>5120.97</v>
      </c>
      <c r="C44" s="110">
        <v>4107.94</v>
      </c>
      <c r="D44" s="110" t="s">
        <v>222</v>
      </c>
      <c r="E44" s="111">
        <v>80.22</v>
      </c>
      <c r="F44" s="106">
        <v>100</v>
      </c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</row>
    <row r="45" spans="1:18" s="28" customFormat="1" ht="24.75" customHeight="1" thickBot="1">
      <c r="A45" s="95" t="s">
        <v>225</v>
      </c>
      <c r="B45" s="107">
        <f>SUM(B42+B39)</f>
        <v>1023679.02</v>
      </c>
      <c r="C45" s="107">
        <f>SUM(C42+C39)</f>
        <v>1047609.8699999999</v>
      </c>
      <c r="D45" s="107">
        <f>SUM(D42+D39)</f>
        <v>1043607.84</v>
      </c>
      <c r="E45" s="107">
        <f>D45/B45*100</f>
        <v>101.94678406127733</v>
      </c>
      <c r="F45" s="115">
        <f>D45/C45*100</f>
        <v>99.61798469882687</v>
      </c>
      <c r="H45"/>
      <c r="I45"/>
      <c r="J45"/>
      <c r="K45"/>
      <c r="L45"/>
      <c r="M45"/>
      <c r="N45"/>
      <c r="O45"/>
      <c r="P45"/>
      <c r="Q45"/>
      <c r="R45"/>
    </row>
    <row r="46" spans="1:6" ht="12" customHeight="1">
      <c r="A46" s="112"/>
      <c r="B46" s="113"/>
      <c r="C46" s="113"/>
      <c r="D46" s="113"/>
      <c r="E46" s="23"/>
      <c r="F46" s="114"/>
    </row>
    <row r="47" spans="1:6" ht="12" customHeight="1">
      <c r="A47" s="15" t="s">
        <v>84</v>
      </c>
      <c r="B47" s="9">
        <f>SUM(B48+B56+B89)</f>
        <v>971072.1602468644</v>
      </c>
      <c r="C47" s="9">
        <f>SUM(C48+C56+C89+C94)</f>
        <v>1043308.9299999999</v>
      </c>
      <c r="D47" s="9">
        <f>SUM(D48+D56+D89+D94)</f>
        <v>1032551.4700000001</v>
      </c>
      <c r="E47" s="9">
        <f aca="true" t="shared" si="1" ref="E47:E54">D47/B47*100</f>
        <v>106.33107530726721</v>
      </c>
      <c r="F47" s="97">
        <f aca="true" t="shared" si="2" ref="F47:F54">D47/C47*100</f>
        <v>98.96890942934805</v>
      </c>
    </row>
    <row r="48" spans="1:6" ht="12" customHeight="1">
      <c r="A48" s="15" t="s">
        <v>115</v>
      </c>
      <c r="B48" s="9">
        <f>SUM(B49+B51+B53)</f>
        <v>882760.4247129869</v>
      </c>
      <c r="C48" s="9">
        <f>SUM(C49+C51+C53)</f>
        <v>953798.9400000001</v>
      </c>
      <c r="D48" s="9">
        <f>SUM(D49+D51+D53)</f>
        <v>951096.5000000001</v>
      </c>
      <c r="E48" s="9">
        <f t="shared" si="1"/>
        <v>107.74118020857486</v>
      </c>
      <c r="F48" s="97">
        <f t="shared" si="2"/>
        <v>99.71666565282617</v>
      </c>
    </row>
    <row r="49" spans="1:18" ht="12" customHeight="1">
      <c r="A49" s="15" t="s">
        <v>116</v>
      </c>
      <c r="B49" s="9">
        <f>SUM(B50)</f>
        <v>735920.4008228814</v>
      </c>
      <c r="C49" s="9">
        <f>SUM(C50)</f>
        <v>787763.8</v>
      </c>
      <c r="D49" s="9">
        <f>SUM(D50)</f>
        <v>787763.8</v>
      </c>
      <c r="E49" s="9">
        <f t="shared" si="1"/>
        <v>107.04470199754607</v>
      </c>
      <c r="F49" s="97">
        <f t="shared" si="2"/>
        <v>100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6" ht="12" customHeight="1">
      <c r="A50" s="79" t="s">
        <v>117</v>
      </c>
      <c r="B50" s="32">
        <v>735920.4008228814</v>
      </c>
      <c r="C50" s="31">
        <v>787763.8</v>
      </c>
      <c r="D50" s="31">
        <v>787763.8</v>
      </c>
      <c r="E50" s="31">
        <f t="shared" si="1"/>
        <v>107.04470199754607</v>
      </c>
      <c r="F50" s="96">
        <f t="shared" si="2"/>
        <v>100</v>
      </c>
    </row>
    <row r="51" spans="1:6" ht="12" customHeight="1">
      <c r="A51" s="15" t="s">
        <v>118</v>
      </c>
      <c r="B51" s="9">
        <f>SUM(B52)</f>
        <v>30553.760700776427</v>
      </c>
      <c r="C51" s="9">
        <f>SUM(C52)</f>
        <v>36000</v>
      </c>
      <c r="D51" s="9">
        <f>SUM(D52)</f>
        <v>33297.56</v>
      </c>
      <c r="E51" s="9">
        <f t="shared" si="1"/>
        <v>108.98023430272478</v>
      </c>
      <c r="F51" s="97">
        <f t="shared" si="2"/>
        <v>92.49322222222222</v>
      </c>
    </row>
    <row r="52" spans="1:6" ht="12" customHeight="1">
      <c r="A52" s="79" t="s">
        <v>119</v>
      </c>
      <c r="B52" s="31">
        <v>30553.760700776427</v>
      </c>
      <c r="C52" s="31">
        <v>36000</v>
      </c>
      <c r="D52" s="31">
        <v>33297.56</v>
      </c>
      <c r="E52" s="31">
        <f t="shared" si="1"/>
        <v>108.98023430272478</v>
      </c>
      <c r="F52" s="96">
        <f t="shared" si="2"/>
        <v>92.49322222222222</v>
      </c>
    </row>
    <row r="53" spans="1:6" ht="12" customHeight="1">
      <c r="A53" s="15" t="s">
        <v>120</v>
      </c>
      <c r="B53" s="9">
        <f>SUM(B54)</f>
        <v>116286.26318932908</v>
      </c>
      <c r="C53" s="9">
        <f>SUM(C54)</f>
        <v>130035.14</v>
      </c>
      <c r="D53" s="9">
        <f>SUM(D54)</f>
        <v>130035.14</v>
      </c>
      <c r="E53" s="9">
        <f t="shared" si="1"/>
        <v>111.82330262714346</v>
      </c>
      <c r="F53" s="97">
        <f t="shared" si="2"/>
        <v>100</v>
      </c>
    </row>
    <row r="54" spans="1:6" ht="26.25" customHeight="1">
      <c r="A54" s="79" t="s">
        <v>121</v>
      </c>
      <c r="B54" s="33">
        <v>116286.26318932908</v>
      </c>
      <c r="C54" s="33">
        <v>130035.14</v>
      </c>
      <c r="D54" s="33">
        <v>130035.14</v>
      </c>
      <c r="E54" s="31">
        <f t="shared" si="1"/>
        <v>111.82330262714346</v>
      </c>
      <c r="F54" s="96">
        <f t="shared" si="2"/>
        <v>100</v>
      </c>
    </row>
    <row r="55" spans="1:18" ht="24.75" customHeight="1">
      <c r="A55" s="79" t="s">
        <v>122</v>
      </c>
      <c r="B55" s="31">
        <v>0</v>
      </c>
      <c r="C55" s="31">
        <v>0</v>
      </c>
      <c r="D55" s="31">
        <v>0</v>
      </c>
      <c r="E55" s="31">
        <v>0</v>
      </c>
      <c r="F55" s="97">
        <v>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6" ht="12" customHeight="1">
      <c r="A56" s="15" t="s">
        <v>123</v>
      </c>
      <c r="B56" s="9">
        <f>SUM(B57+B62+B69+B79+B87)</f>
        <v>88311.69553387749</v>
      </c>
      <c r="C56" s="9">
        <f>SUM(C57+C62+C69+C79+C87)</f>
        <v>86538.31</v>
      </c>
      <c r="D56" s="9">
        <f>SUM(D57+D62+D69+D79+D87)</f>
        <v>78483.29</v>
      </c>
      <c r="E56" s="9">
        <f aca="true" t="shared" si="3" ref="E56:E71">D56/B56*100</f>
        <v>88.87077699679405</v>
      </c>
      <c r="F56" s="97">
        <f aca="true" t="shared" si="4" ref="F56:F71">D56/C56*100</f>
        <v>90.69196058947765</v>
      </c>
    </row>
    <row r="57" spans="1:6" ht="12" customHeight="1">
      <c r="A57" s="15" t="s">
        <v>124</v>
      </c>
      <c r="B57" s="9">
        <f>SUM(B58:B61)</f>
        <v>21607.24401088327</v>
      </c>
      <c r="C57" s="9">
        <f>SUM(C58:C61)</f>
        <v>26546.399999999998</v>
      </c>
      <c r="D57" s="9">
        <f>SUM(D58:D61)</f>
        <v>23026.809999999998</v>
      </c>
      <c r="E57" s="9">
        <f t="shared" si="3"/>
        <v>106.5698614242599</v>
      </c>
      <c r="F57" s="97">
        <f t="shared" si="4"/>
        <v>86.7417427598469</v>
      </c>
    </row>
    <row r="58" spans="1:6" ht="12" customHeight="1">
      <c r="A58" s="79" t="s">
        <v>125</v>
      </c>
      <c r="B58" s="31">
        <v>5649.346340168558</v>
      </c>
      <c r="C58" s="31">
        <v>8481.56</v>
      </c>
      <c r="D58" s="31">
        <v>5622.84</v>
      </c>
      <c r="E58" s="31">
        <f t="shared" si="3"/>
        <v>99.53080695407024</v>
      </c>
      <c r="F58" s="96">
        <f t="shared" si="4"/>
        <v>66.29487971552403</v>
      </c>
    </row>
    <row r="59" spans="1:6" ht="26.25" customHeight="1">
      <c r="A59" s="79" t="s">
        <v>126</v>
      </c>
      <c r="B59" s="29">
        <v>15284.860309244143</v>
      </c>
      <c r="C59" s="29">
        <v>16773.37</v>
      </c>
      <c r="D59" s="29">
        <v>16773.37</v>
      </c>
      <c r="E59" s="31">
        <f t="shared" si="3"/>
        <v>109.73845792922046</v>
      </c>
      <c r="F59" s="96">
        <f t="shared" si="4"/>
        <v>100</v>
      </c>
    </row>
    <row r="60" spans="1:6" ht="12" customHeight="1">
      <c r="A60" s="79" t="s">
        <v>127</v>
      </c>
      <c r="B60" s="31">
        <v>451.25754860972853</v>
      </c>
      <c r="C60" s="31">
        <v>1085.87</v>
      </c>
      <c r="D60" s="31">
        <v>425</v>
      </c>
      <c r="E60" s="31">
        <f t="shared" si="3"/>
        <v>94.18125</v>
      </c>
      <c r="F60" s="96">
        <f t="shared" si="4"/>
        <v>39.139123467818436</v>
      </c>
    </row>
    <row r="61" spans="1:6" ht="12" customHeight="1">
      <c r="A61" s="79" t="s">
        <v>71</v>
      </c>
      <c r="B61" s="29">
        <v>221.7798128608401</v>
      </c>
      <c r="C61" s="29">
        <v>205.6</v>
      </c>
      <c r="D61" s="29">
        <v>205.6</v>
      </c>
      <c r="E61" s="31">
        <f t="shared" si="3"/>
        <v>92.70456014362658</v>
      </c>
      <c r="F61" s="96">
        <f t="shared" si="4"/>
        <v>100</v>
      </c>
    </row>
    <row r="62" spans="1:6" ht="15.75" customHeight="1">
      <c r="A62" s="15" t="s">
        <v>128</v>
      </c>
      <c r="B62" s="9">
        <f>SUM(B63:B68)</f>
        <v>30673.945185480123</v>
      </c>
      <c r="C62" s="9">
        <f>SUM(C63:C68)</f>
        <v>24220.350000000006</v>
      </c>
      <c r="D62" s="9">
        <f>SUM(D63:D68)</f>
        <v>24220.350000000006</v>
      </c>
      <c r="E62" s="9">
        <f t="shared" si="3"/>
        <v>78.9606614132733</v>
      </c>
      <c r="F62" s="97">
        <f t="shared" si="4"/>
        <v>100</v>
      </c>
    </row>
    <row r="63" spans="1:6" ht="27.75" customHeight="1">
      <c r="A63" s="79" t="s">
        <v>129</v>
      </c>
      <c r="B63" s="29">
        <v>9875.379919039087</v>
      </c>
      <c r="C63" s="29">
        <v>9447.37</v>
      </c>
      <c r="D63" s="31">
        <v>9447.37</v>
      </c>
      <c r="E63" s="31">
        <f t="shared" si="3"/>
        <v>95.66588908428818</v>
      </c>
      <c r="F63" s="96">
        <f t="shared" si="4"/>
        <v>100</v>
      </c>
    </row>
    <row r="64" spans="1:6" ht="12" customHeight="1">
      <c r="A64" s="79" t="s">
        <v>130</v>
      </c>
      <c r="B64" s="31">
        <v>1435.3255026876366</v>
      </c>
      <c r="C64" s="31">
        <v>1289.72</v>
      </c>
      <c r="D64" s="31">
        <v>1289.72</v>
      </c>
      <c r="E64" s="31">
        <f t="shared" si="3"/>
        <v>89.85557614527218</v>
      </c>
      <c r="F64" s="96">
        <f t="shared" si="4"/>
        <v>100</v>
      </c>
    </row>
    <row r="65" spans="1:6" ht="12" customHeight="1">
      <c r="A65" s="79" t="s">
        <v>131</v>
      </c>
      <c r="B65" s="31">
        <v>12922.677019045723</v>
      </c>
      <c r="C65" s="31">
        <v>10874.42</v>
      </c>
      <c r="D65" s="31">
        <v>10874.42</v>
      </c>
      <c r="E65" s="31">
        <f t="shared" si="3"/>
        <v>84.14990163394971</v>
      </c>
      <c r="F65" s="96">
        <f t="shared" si="4"/>
        <v>100</v>
      </c>
    </row>
    <row r="66" spans="1:6" ht="23.25" customHeight="1">
      <c r="A66" s="79" t="s">
        <v>132</v>
      </c>
      <c r="B66" s="31">
        <v>2514.2451390271417</v>
      </c>
      <c r="C66" s="31">
        <v>1717.97</v>
      </c>
      <c r="D66" s="31">
        <v>1717.97</v>
      </c>
      <c r="E66" s="31">
        <f t="shared" si="3"/>
        <v>68.32945496574565</v>
      </c>
      <c r="F66" s="96">
        <f t="shared" si="4"/>
        <v>100</v>
      </c>
    </row>
    <row r="67" spans="1:6" ht="12" customHeight="1">
      <c r="A67" s="79" t="s">
        <v>133</v>
      </c>
      <c r="B67" s="31">
        <v>3545.5053420930385</v>
      </c>
      <c r="C67" s="31">
        <v>488.9</v>
      </c>
      <c r="D67" s="31">
        <v>488.9</v>
      </c>
      <c r="E67" s="31">
        <f t="shared" si="3"/>
        <v>13.789289616790843</v>
      </c>
      <c r="F67" s="96">
        <f t="shared" si="4"/>
        <v>100</v>
      </c>
    </row>
    <row r="68" spans="1:6" ht="28.5" customHeight="1">
      <c r="A68" s="79" t="s">
        <v>134</v>
      </c>
      <c r="B68" s="31">
        <v>380.8122635874975</v>
      </c>
      <c r="C68" s="31">
        <v>401.97</v>
      </c>
      <c r="D68" s="31">
        <v>401.97</v>
      </c>
      <c r="E68" s="31">
        <f t="shared" si="3"/>
        <v>105.5559493313537</v>
      </c>
      <c r="F68" s="96">
        <f t="shared" si="4"/>
        <v>100</v>
      </c>
    </row>
    <row r="69" spans="1:6" ht="12" customHeight="1">
      <c r="A69" s="15" t="s">
        <v>135</v>
      </c>
      <c r="B69" s="9">
        <f>SUM(B70:B78)</f>
        <v>21358.867874444222</v>
      </c>
      <c r="C69" s="9">
        <f>SUM(C70:C78)</f>
        <v>24772.079999999998</v>
      </c>
      <c r="D69" s="9">
        <f>SUM(D70:D78)</f>
        <v>23543.73</v>
      </c>
      <c r="E69" s="9">
        <f t="shared" si="3"/>
        <v>110.22929744403707</v>
      </c>
      <c r="F69" s="97">
        <f t="shared" si="4"/>
        <v>95.04139337512231</v>
      </c>
    </row>
    <row r="70" spans="1:6" ht="12" customHeight="1">
      <c r="A70" s="79" t="s">
        <v>136</v>
      </c>
      <c r="B70" s="31">
        <v>1541.1414161523655</v>
      </c>
      <c r="C70" s="29">
        <v>1280.94</v>
      </c>
      <c r="D70" s="31">
        <v>1280.94</v>
      </c>
      <c r="E70" s="31">
        <f t="shared" si="3"/>
        <v>83.1163179819028</v>
      </c>
      <c r="F70" s="96">
        <f t="shared" si="4"/>
        <v>100</v>
      </c>
    </row>
    <row r="71" spans="1:6" ht="24" customHeight="1">
      <c r="A71" s="79" t="s">
        <v>137</v>
      </c>
      <c r="B71" s="31">
        <v>2121.361736014334</v>
      </c>
      <c r="C71" s="31">
        <v>2305.4700000000003</v>
      </c>
      <c r="D71" s="31">
        <v>1509.13</v>
      </c>
      <c r="E71" s="31">
        <f t="shared" si="3"/>
        <v>71.13968232666392</v>
      </c>
      <c r="F71" s="96">
        <f t="shared" si="4"/>
        <v>65.4586700325747</v>
      </c>
    </row>
    <row r="72" spans="1:6" ht="14.25" customHeight="1">
      <c r="A72" s="79" t="s">
        <v>168</v>
      </c>
      <c r="B72" s="31">
        <v>0</v>
      </c>
      <c r="C72" s="31">
        <v>0</v>
      </c>
      <c r="D72" s="31">
        <v>0</v>
      </c>
      <c r="E72" s="31">
        <v>0</v>
      </c>
      <c r="F72" s="96">
        <v>0</v>
      </c>
    </row>
    <row r="73" spans="1:6" ht="12" customHeight="1">
      <c r="A73" s="79" t="s">
        <v>138</v>
      </c>
      <c r="B73" s="31">
        <v>5172.989581259539</v>
      </c>
      <c r="C73" s="31">
        <v>5729.21</v>
      </c>
      <c r="D73" s="31">
        <v>5728.31</v>
      </c>
      <c r="E73" s="31">
        <f aca="true" t="shared" si="5" ref="E73:E84">D73/B73*100</f>
        <v>110.73499975241106</v>
      </c>
      <c r="F73" s="96">
        <f aca="true" t="shared" si="6" ref="F73:F84">D73/C73*100</f>
        <v>99.98429102790787</v>
      </c>
    </row>
    <row r="74" spans="1:6" ht="12" customHeight="1">
      <c r="A74" s="79" t="s">
        <v>29</v>
      </c>
      <c r="B74" s="31">
        <v>4465.964563010153</v>
      </c>
      <c r="C74" s="31">
        <v>4359.8</v>
      </c>
      <c r="D74" s="31">
        <v>4128.75</v>
      </c>
      <c r="E74" s="31">
        <f t="shared" si="5"/>
        <v>92.44923334584493</v>
      </c>
      <c r="F74" s="96">
        <f t="shared" si="6"/>
        <v>94.7004449745401</v>
      </c>
    </row>
    <row r="75" spans="1:6" ht="12" customHeight="1">
      <c r="A75" s="79" t="s">
        <v>139</v>
      </c>
      <c r="B75" s="31">
        <v>1242.2854867608999</v>
      </c>
      <c r="C75" s="31">
        <v>2490</v>
      </c>
      <c r="D75" s="31">
        <v>2490</v>
      </c>
      <c r="E75" s="31">
        <f t="shared" si="5"/>
        <v>200.4370192307692</v>
      </c>
      <c r="F75" s="96">
        <f t="shared" si="6"/>
        <v>100</v>
      </c>
    </row>
    <row r="76" spans="1:6" ht="12" customHeight="1">
      <c r="A76" s="79" t="s">
        <v>140</v>
      </c>
      <c r="B76" s="31">
        <v>4227.221448005839</v>
      </c>
      <c r="C76" s="31">
        <v>4692.78</v>
      </c>
      <c r="D76" s="31">
        <v>4492.72</v>
      </c>
      <c r="E76" s="31">
        <f t="shared" si="5"/>
        <v>106.2806870957614</v>
      </c>
      <c r="F76" s="96">
        <f t="shared" si="6"/>
        <v>95.73685533947895</v>
      </c>
    </row>
    <row r="77" spans="1:6" ht="12" customHeight="1">
      <c r="A77" s="79" t="s">
        <v>141</v>
      </c>
      <c r="B77" s="31">
        <v>2270.762492534342</v>
      </c>
      <c r="C77" s="31">
        <v>3325.28</v>
      </c>
      <c r="D77" s="31">
        <v>3325.28</v>
      </c>
      <c r="E77" s="31">
        <f t="shared" si="5"/>
        <v>146.4389169247171</v>
      </c>
      <c r="F77" s="96">
        <f t="shared" si="6"/>
        <v>100</v>
      </c>
    </row>
    <row r="78" spans="1:6" ht="12" customHeight="1">
      <c r="A78" s="79" t="s">
        <v>142</v>
      </c>
      <c r="B78" s="31">
        <v>317.14115070674893</v>
      </c>
      <c r="C78" s="31">
        <v>588.6</v>
      </c>
      <c r="D78" s="31">
        <v>588.6</v>
      </c>
      <c r="E78" s="31">
        <f t="shared" si="5"/>
        <v>185.595593220339</v>
      </c>
      <c r="F78" s="96">
        <f t="shared" si="6"/>
        <v>100</v>
      </c>
    </row>
    <row r="79" spans="1:6" ht="24.75" customHeight="1">
      <c r="A79" s="15" t="s">
        <v>143</v>
      </c>
      <c r="B79" s="9">
        <f>SUM(B80:B86)</f>
        <v>14671.638463069878</v>
      </c>
      <c r="C79" s="9">
        <f>SUM(C80:C86)</f>
        <v>10999.48</v>
      </c>
      <c r="D79" s="9">
        <f>SUM(D80:D86)</f>
        <v>7692.4</v>
      </c>
      <c r="E79" s="9">
        <f t="shared" si="5"/>
        <v>52.430408637471636</v>
      </c>
      <c r="F79" s="97">
        <f t="shared" si="6"/>
        <v>69.93421507198522</v>
      </c>
    </row>
    <row r="80" spans="1:6" ht="24" customHeight="1">
      <c r="A80" s="79" t="s">
        <v>144</v>
      </c>
      <c r="B80" s="31">
        <v>439.5182162054549</v>
      </c>
      <c r="C80" s="31">
        <v>478.06</v>
      </c>
      <c r="D80" s="31">
        <v>478.06</v>
      </c>
      <c r="E80" s="31">
        <f t="shared" si="5"/>
        <v>108.76909815645242</v>
      </c>
      <c r="F80" s="96">
        <f t="shared" si="6"/>
        <v>100</v>
      </c>
    </row>
    <row r="81" spans="1:6" ht="12" customHeight="1">
      <c r="A81" s="79" t="s">
        <v>145</v>
      </c>
      <c r="B81" s="31">
        <v>153.40102196562478</v>
      </c>
      <c r="C81" s="31">
        <v>306.4</v>
      </c>
      <c r="D81" s="31">
        <v>306.4</v>
      </c>
      <c r="E81" s="31">
        <f t="shared" si="5"/>
        <v>199.73791313376017</v>
      </c>
      <c r="F81" s="96">
        <f t="shared" si="6"/>
        <v>100</v>
      </c>
    </row>
    <row r="82" spans="1:6" ht="12" customHeight="1">
      <c r="A82" s="79" t="s">
        <v>146</v>
      </c>
      <c r="B82" s="31">
        <v>1529.2268896409846</v>
      </c>
      <c r="C82" s="31">
        <v>622.99</v>
      </c>
      <c r="D82" s="31">
        <v>622.99</v>
      </c>
      <c r="E82" s="31">
        <f t="shared" si="5"/>
        <v>40.738886048901406</v>
      </c>
      <c r="F82" s="96">
        <f t="shared" si="6"/>
        <v>100</v>
      </c>
    </row>
    <row r="83" spans="1:6" ht="12" customHeight="1">
      <c r="A83" s="79" t="s">
        <v>147</v>
      </c>
      <c r="B83" s="31">
        <v>39.816842524387816</v>
      </c>
      <c r="C83" s="31">
        <v>39.82</v>
      </c>
      <c r="D83" s="31">
        <v>39.82</v>
      </c>
      <c r="E83" s="31">
        <f t="shared" si="5"/>
        <v>100.00793000000002</v>
      </c>
      <c r="F83" s="96">
        <f t="shared" si="6"/>
        <v>100</v>
      </c>
    </row>
    <row r="84" spans="1:6" ht="12" customHeight="1">
      <c r="A84" s="79" t="s">
        <v>148</v>
      </c>
      <c r="B84" s="29">
        <v>1481.5183489282633</v>
      </c>
      <c r="C84" s="31">
        <v>2601.7400000000002</v>
      </c>
      <c r="D84" s="29">
        <v>1684.3400000000001</v>
      </c>
      <c r="E84" s="31">
        <f t="shared" si="5"/>
        <v>113.69012076147817</v>
      </c>
      <c r="F84" s="96">
        <f t="shared" si="6"/>
        <v>64.73898237333476</v>
      </c>
    </row>
    <row r="85" spans="1:6" ht="12" customHeight="1">
      <c r="A85" s="79" t="s">
        <v>149</v>
      </c>
      <c r="B85" s="31">
        <v>8428.336319596523</v>
      </c>
      <c r="C85" s="31">
        <v>0</v>
      </c>
      <c r="D85" s="31">
        <v>0</v>
      </c>
      <c r="E85" s="31">
        <v>0</v>
      </c>
      <c r="F85" s="96">
        <v>0</v>
      </c>
    </row>
    <row r="86" spans="1:6" ht="12" customHeight="1">
      <c r="A86" s="79" t="s">
        <v>150</v>
      </c>
      <c r="B86" s="31">
        <v>2599.82082420864</v>
      </c>
      <c r="C86" s="31">
        <v>6950.47</v>
      </c>
      <c r="D86" s="31">
        <v>4560.789999999999</v>
      </c>
      <c r="E86" s="31">
        <f>D86/B86*100</f>
        <v>175.4270893413687</v>
      </c>
      <c r="F86" s="96">
        <f>D86/C86*100</f>
        <v>65.61844019181436</v>
      </c>
    </row>
    <row r="87" spans="1:6" ht="12" customHeight="1">
      <c r="A87" s="15" t="s">
        <v>151</v>
      </c>
      <c r="B87" s="9">
        <v>0</v>
      </c>
      <c r="C87" s="9">
        <v>0</v>
      </c>
      <c r="D87" s="9">
        <v>0</v>
      </c>
      <c r="E87" s="9">
        <v>0</v>
      </c>
      <c r="F87" s="97">
        <v>0</v>
      </c>
    </row>
    <row r="88" spans="1:6" ht="12" customHeight="1">
      <c r="A88" s="79" t="s">
        <v>152</v>
      </c>
      <c r="B88" s="31">
        <v>0</v>
      </c>
      <c r="C88" s="31">
        <v>0</v>
      </c>
      <c r="D88" s="31">
        <v>0</v>
      </c>
      <c r="E88" s="31">
        <v>0</v>
      </c>
      <c r="F88" s="96">
        <v>0</v>
      </c>
    </row>
    <row r="89" spans="1:6" ht="12" customHeight="1">
      <c r="A89" s="15" t="s">
        <v>153</v>
      </c>
      <c r="B89" s="9">
        <f>SUM(B90)</f>
        <v>0.04</v>
      </c>
      <c r="C89" s="9">
        <f>SUM(C90)</f>
        <v>35.08</v>
      </c>
      <c r="D89" s="9">
        <f>SUM(D90)</f>
        <v>35.08</v>
      </c>
      <c r="E89" s="9">
        <f>D89/B89*100</f>
        <v>87699.99999999999</v>
      </c>
      <c r="F89" s="97">
        <f aca="true" t="shared" si="7" ref="F89:F97">D89/C89*100</f>
        <v>100</v>
      </c>
    </row>
    <row r="90" spans="1:6" ht="12" customHeight="1">
      <c r="A90" s="15" t="s">
        <v>154</v>
      </c>
      <c r="B90" s="9">
        <f>SUM(B92)</f>
        <v>0.04</v>
      </c>
      <c r="C90" s="9">
        <f>SUM(C92+C91)</f>
        <v>35.08</v>
      </c>
      <c r="D90" s="9">
        <f>SUM(D92+D91)</f>
        <v>35.08</v>
      </c>
      <c r="E90" s="9">
        <f>D90/B90*100</f>
        <v>87699.99999999999</v>
      </c>
      <c r="F90" s="97">
        <f t="shared" si="7"/>
        <v>100</v>
      </c>
    </row>
    <row r="91" spans="1:6" ht="12" customHeight="1">
      <c r="A91" s="79" t="s">
        <v>181</v>
      </c>
      <c r="B91" s="9"/>
      <c r="C91" s="31">
        <v>34.97</v>
      </c>
      <c r="D91" s="31">
        <v>34.97</v>
      </c>
      <c r="E91" s="31">
        <v>0</v>
      </c>
      <c r="F91" s="96">
        <f t="shared" si="7"/>
        <v>100</v>
      </c>
    </row>
    <row r="92" spans="1:6" ht="12" customHeight="1">
      <c r="A92" s="79" t="s">
        <v>155</v>
      </c>
      <c r="B92" s="31">
        <v>0.04</v>
      </c>
      <c r="C92" s="31">
        <v>0.11</v>
      </c>
      <c r="D92" s="31">
        <v>0.11</v>
      </c>
      <c r="E92" s="31">
        <f>D92/B92*100</f>
        <v>275</v>
      </c>
      <c r="F92" s="96">
        <f t="shared" si="7"/>
        <v>100</v>
      </c>
    </row>
    <row r="93" spans="1:6" ht="12" customHeight="1">
      <c r="A93" s="15" t="s">
        <v>240</v>
      </c>
      <c r="B93" s="9">
        <v>0</v>
      </c>
      <c r="C93" s="9">
        <v>2936.6</v>
      </c>
      <c r="D93" s="9">
        <v>2936.6</v>
      </c>
      <c r="E93" s="9">
        <v>0</v>
      </c>
      <c r="F93" s="97">
        <f t="shared" si="7"/>
        <v>100</v>
      </c>
    </row>
    <row r="94" spans="1:6" ht="12" customHeight="1">
      <c r="A94" s="80" t="s">
        <v>241</v>
      </c>
      <c r="B94" s="31">
        <v>0</v>
      </c>
      <c r="C94" s="9">
        <f>C96+C95</f>
        <v>2936.6</v>
      </c>
      <c r="D94" s="9">
        <f>D96+D95</f>
        <v>2936.6</v>
      </c>
      <c r="E94" s="31">
        <v>0</v>
      </c>
      <c r="F94" s="97">
        <f t="shared" si="7"/>
        <v>100</v>
      </c>
    </row>
    <row r="95" spans="1:13" ht="12" customHeight="1">
      <c r="A95" s="77" t="s">
        <v>196</v>
      </c>
      <c r="B95" s="31">
        <v>0</v>
      </c>
      <c r="C95" s="31">
        <v>1500</v>
      </c>
      <c r="D95" s="31">
        <v>1500</v>
      </c>
      <c r="E95" s="31">
        <v>0</v>
      </c>
      <c r="F95" s="96">
        <f t="shared" si="7"/>
        <v>100</v>
      </c>
      <c r="M95" s="6"/>
    </row>
    <row r="96" spans="1:6" ht="12" customHeight="1">
      <c r="A96" s="77" t="s">
        <v>180</v>
      </c>
      <c r="B96" s="31">
        <v>0</v>
      </c>
      <c r="C96" s="31">
        <v>1436.6</v>
      </c>
      <c r="D96" s="31">
        <v>1436.6</v>
      </c>
      <c r="E96" s="31">
        <v>0</v>
      </c>
      <c r="F96" s="96">
        <f t="shared" si="7"/>
        <v>100</v>
      </c>
    </row>
    <row r="97" spans="1:6" ht="23.25" customHeight="1">
      <c r="A97" s="15" t="s">
        <v>85</v>
      </c>
      <c r="B97" s="9">
        <f>SUM(B98+B101+B110)</f>
        <v>48498.930254164174</v>
      </c>
      <c r="C97" s="9">
        <f>SUM(C98+C101)</f>
        <v>4300.9400000000005</v>
      </c>
      <c r="D97" s="9">
        <f>SUM(D98+D101)</f>
        <v>3548.24</v>
      </c>
      <c r="E97" s="9">
        <f>D97/B97*100</f>
        <v>7.316120131732892</v>
      </c>
      <c r="F97" s="97">
        <f t="shared" si="7"/>
        <v>82.49917459904113</v>
      </c>
    </row>
    <row r="98" spans="1:6" ht="12" customHeight="1">
      <c r="A98" s="15" t="s">
        <v>156</v>
      </c>
      <c r="B98" s="9">
        <v>0</v>
      </c>
      <c r="C98" s="9">
        <v>0</v>
      </c>
      <c r="D98" s="9">
        <v>0</v>
      </c>
      <c r="E98" s="31">
        <v>0</v>
      </c>
      <c r="F98" s="97">
        <v>0</v>
      </c>
    </row>
    <row r="99" spans="1:6" ht="12" customHeight="1">
      <c r="A99" s="15" t="s">
        <v>157</v>
      </c>
      <c r="B99" s="9">
        <v>0</v>
      </c>
      <c r="C99" s="9">
        <v>0</v>
      </c>
      <c r="D99" s="9">
        <v>0</v>
      </c>
      <c r="E99" s="31">
        <v>0</v>
      </c>
      <c r="F99" s="97">
        <v>0</v>
      </c>
    </row>
    <row r="100" spans="1:6" ht="12" customHeight="1">
      <c r="A100" s="79" t="s">
        <v>158</v>
      </c>
      <c r="B100" s="31">
        <v>0</v>
      </c>
      <c r="C100" s="31">
        <v>0</v>
      </c>
      <c r="D100" s="31">
        <v>0</v>
      </c>
      <c r="E100" s="31">
        <v>0</v>
      </c>
      <c r="F100" s="97">
        <v>0</v>
      </c>
    </row>
    <row r="101" spans="1:6" ht="23.25" customHeight="1">
      <c r="A101" s="15" t="s">
        <v>159</v>
      </c>
      <c r="B101" s="9">
        <f>SUM(B102+B108)</f>
        <v>3509.8546685247857</v>
      </c>
      <c r="C101" s="9">
        <f>SUM(C102+C109)</f>
        <v>4300.9400000000005</v>
      </c>
      <c r="D101" s="9">
        <f>SUM(D102+D109)</f>
        <v>3548.24</v>
      </c>
      <c r="E101" s="9">
        <f>D101/B101*100</f>
        <v>101.09364446965401</v>
      </c>
      <c r="F101" s="97">
        <f>D101/C101*100</f>
        <v>82.49917459904113</v>
      </c>
    </row>
    <row r="102" spans="1:6" ht="12" customHeight="1">
      <c r="A102" s="15" t="s">
        <v>160</v>
      </c>
      <c r="B102" s="9">
        <f>SUM(B103:B107)</f>
        <v>2912.6020306589685</v>
      </c>
      <c r="C102" s="9">
        <f>SUM(C103:C107)</f>
        <v>2230</v>
      </c>
      <c r="D102" s="9">
        <f>SUM(D103:D107)</f>
        <v>2230</v>
      </c>
      <c r="E102" s="9">
        <f>D102/B102*100</f>
        <v>76.56384142173617</v>
      </c>
      <c r="F102" s="97">
        <f>D102/C102*100</f>
        <v>100</v>
      </c>
    </row>
    <row r="103" spans="1:6" ht="12" customHeight="1">
      <c r="A103" s="79" t="s">
        <v>161</v>
      </c>
      <c r="B103" s="31">
        <v>2912.6020306589685</v>
      </c>
      <c r="C103" s="31">
        <v>2230</v>
      </c>
      <c r="D103" s="31">
        <v>2230</v>
      </c>
      <c r="E103" s="31">
        <f>D103/B103*100</f>
        <v>76.56384142173617</v>
      </c>
      <c r="F103" s="97">
        <f>D103/C103*100</f>
        <v>100</v>
      </c>
    </row>
    <row r="104" spans="1:6" ht="12" customHeight="1">
      <c r="A104" s="79" t="s">
        <v>162</v>
      </c>
      <c r="B104" s="31">
        <v>0</v>
      </c>
      <c r="C104" s="31">
        <v>0</v>
      </c>
      <c r="D104" s="31">
        <v>0</v>
      </c>
      <c r="E104" s="31">
        <v>0</v>
      </c>
      <c r="F104" s="97">
        <v>0</v>
      </c>
    </row>
    <row r="105" spans="1:6" ht="12" customHeight="1">
      <c r="A105" s="79" t="s">
        <v>163</v>
      </c>
      <c r="B105" s="31">
        <v>0</v>
      </c>
      <c r="C105" s="31">
        <v>0</v>
      </c>
      <c r="D105" s="31">
        <v>0</v>
      </c>
      <c r="E105" s="31">
        <v>0</v>
      </c>
      <c r="F105" s="97">
        <v>0</v>
      </c>
    </row>
    <row r="106" spans="1:6" ht="12" customHeight="1">
      <c r="A106" s="79" t="s">
        <v>164</v>
      </c>
      <c r="B106" s="31">
        <v>0</v>
      </c>
      <c r="C106" s="185">
        <v>0</v>
      </c>
      <c r="D106" s="31">
        <v>0</v>
      </c>
      <c r="E106" s="31">
        <v>0</v>
      </c>
      <c r="F106" s="97">
        <v>0</v>
      </c>
    </row>
    <row r="107" spans="1:6" ht="26.25" customHeight="1">
      <c r="A107" s="79" t="s">
        <v>165</v>
      </c>
      <c r="B107" s="31">
        <v>0</v>
      </c>
      <c r="C107" s="31">
        <v>0</v>
      </c>
      <c r="D107" s="31">
        <v>0</v>
      </c>
      <c r="E107" s="31">
        <v>0</v>
      </c>
      <c r="F107" s="97">
        <v>0</v>
      </c>
    </row>
    <row r="108" spans="1:6" ht="24" customHeight="1">
      <c r="A108" s="15" t="s">
        <v>166</v>
      </c>
      <c r="B108" s="9">
        <f>SUM(B109)</f>
        <v>597.2526378658172</v>
      </c>
      <c r="C108" s="9">
        <f>SUM(C109)</f>
        <v>2070.94</v>
      </c>
      <c r="D108" s="9">
        <f>SUM(D109)</f>
        <v>1318.24</v>
      </c>
      <c r="E108" s="9">
        <f>D108/B108*100</f>
        <v>220.71731733333334</v>
      </c>
      <c r="F108" s="97">
        <f>D108/C108*100</f>
        <v>63.654186021806524</v>
      </c>
    </row>
    <row r="109" spans="1:6" ht="12" customHeight="1">
      <c r="A109" s="79" t="s">
        <v>167</v>
      </c>
      <c r="B109" s="31">
        <v>597.2526378658172</v>
      </c>
      <c r="C109" s="31">
        <v>2070.94</v>
      </c>
      <c r="D109" s="31">
        <v>1318.24</v>
      </c>
      <c r="E109" s="31">
        <f>D109/B109*100</f>
        <v>220.71731733333334</v>
      </c>
      <c r="F109" s="97">
        <f>D109/C109*100</f>
        <v>63.654186021806524</v>
      </c>
    </row>
    <row r="110" spans="1:6" ht="24" customHeight="1">
      <c r="A110" s="15" t="s">
        <v>202</v>
      </c>
      <c r="B110" s="9">
        <f>SUM(B111)</f>
        <v>44989.07558563939</v>
      </c>
      <c r="C110" s="9">
        <f>SUM(C111)</f>
        <v>0</v>
      </c>
      <c r="D110" s="9">
        <v>0</v>
      </c>
      <c r="E110" s="31">
        <v>0</v>
      </c>
      <c r="F110" s="97">
        <v>0</v>
      </c>
    </row>
    <row r="111" spans="1:6" ht="12.75">
      <c r="A111" s="15" t="s">
        <v>198</v>
      </c>
      <c r="B111" s="9">
        <f>SUM(B112)</f>
        <v>44989.07558563939</v>
      </c>
      <c r="C111" s="9">
        <v>0</v>
      </c>
      <c r="D111" s="9">
        <v>0</v>
      </c>
      <c r="E111" s="31">
        <v>0</v>
      </c>
      <c r="F111" s="97">
        <v>0</v>
      </c>
    </row>
    <row r="112" spans="1:6" ht="26.25" thickBot="1">
      <c r="A112" s="105" t="s">
        <v>203</v>
      </c>
      <c r="B112" s="90">
        <v>44989.07558563939</v>
      </c>
      <c r="C112" s="90">
        <v>0</v>
      </c>
      <c r="D112" s="90">
        <v>0</v>
      </c>
      <c r="E112" s="90">
        <v>0</v>
      </c>
      <c r="F112" s="106">
        <v>0</v>
      </c>
    </row>
    <row r="113" spans="1:6" ht="24.75" customHeight="1" thickBot="1">
      <c r="A113" s="95" t="s">
        <v>223</v>
      </c>
      <c r="B113" s="107">
        <f>SUM(B97+B47)</f>
        <v>1019571.0905010286</v>
      </c>
      <c r="C113" s="107">
        <f>SUM(C97+C47)</f>
        <v>1047609.8699999999</v>
      </c>
      <c r="D113" s="107">
        <f>SUM(D97+D47)</f>
        <v>1036099.7100000001</v>
      </c>
      <c r="E113" s="108">
        <f>D113/B113*100</f>
        <v>101.62113457834991</v>
      </c>
      <c r="F113" s="109">
        <f>D113/C113*100</f>
        <v>98.9012932839207</v>
      </c>
    </row>
    <row r="114" spans="1:6" ht="12.75">
      <c r="A114" s="30"/>
      <c r="B114" s="30"/>
      <c r="C114" s="30"/>
      <c r="D114" s="30"/>
      <c r="E114" s="30"/>
      <c r="F114" s="30"/>
    </row>
    <row r="115" spans="1:6" ht="12.75">
      <c r="A115" s="30"/>
      <c r="B115" s="30"/>
      <c r="C115" s="30"/>
      <c r="D115" s="30"/>
      <c r="E115" s="30"/>
      <c r="F115" s="30"/>
    </row>
    <row r="116" spans="1:6" ht="12.75">
      <c r="A116" s="30"/>
      <c r="B116" s="30"/>
      <c r="C116" s="30"/>
      <c r="D116" s="30"/>
      <c r="E116" s="30"/>
      <c r="F116" s="30"/>
    </row>
    <row r="117" spans="1:6" ht="12.75">
      <c r="A117" s="30"/>
      <c r="B117" s="30"/>
      <c r="C117" s="30"/>
      <c r="D117" s="30"/>
      <c r="E117" s="30"/>
      <c r="F117" s="30"/>
    </row>
    <row r="118" spans="1:6" ht="12.75">
      <c r="A118" s="30"/>
      <c r="B118" s="30"/>
      <c r="C118" s="30"/>
      <c r="D118" s="30"/>
      <c r="E118" s="30"/>
      <c r="F118" s="30"/>
    </row>
    <row r="119" spans="1:6" ht="12.75">
      <c r="A119" s="30"/>
      <c r="B119" s="30"/>
      <c r="C119" s="30"/>
      <c r="D119" s="30"/>
      <c r="E119" s="30"/>
      <c r="F119" s="30"/>
    </row>
    <row r="120" spans="1:6" ht="12.75">
      <c r="A120" s="30"/>
      <c r="B120" s="30"/>
      <c r="C120" s="30"/>
      <c r="D120" s="30"/>
      <c r="E120" s="30"/>
      <c r="F120" s="30"/>
    </row>
    <row r="121" spans="1:6" ht="12.75">
      <c r="A121" s="30"/>
      <c r="B121" s="30"/>
      <c r="C121" s="30"/>
      <c r="D121" s="30"/>
      <c r="E121" s="30"/>
      <c r="F121" s="30"/>
    </row>
    <row r="122" spans="1:6" ht="12.75">
      <c r="A122" s="30"/>
      <c r="B122" s="30"/>
      <c r="C122" s="30"/>
      <c r="D122" s="30"/>
      <c r="E122" s="30"/>
      <c r="F122" s="30"/>
    </row>
    <row r="123" spans="1:6" ht="12.75">
      <c r="A123" s="30"/>
      <c r="B123" s="30"/>
      <c r="C123" s="30"/>
      <c r="D123" s="30"/>
      <c r="E123" s="30"/>
      <c r="F123" s="30"/>
    </row>
    <row r="124" spans="1:6" ht="12.75">
      <c r="A124" s="30"/>
      <c r="B124" s="30"/>
      <c r="C124" s="30"/>
      <c r="D124" s="30"/>
      <c r="E124" s="30"/>
      <c r="F124" s="30"/>
    </row>
    <row r="125" spans="1:6" ht="12.75">
      <c r="A125" s="30"/>
      <c r="B125" s="30"/>
      <c r="C125" s="30"/>
      <c r="D125" s="30"/>
      <c r="E125" s="30"/>
      <c r="F125" s="30"/>
    </row>
    <row r="126" spans="1:6" ht="12.75">
      <c r="A126" s="30"/>
      <c r="B126" s="30"/>
      <c r="C126" s="30"/>
      <c r="D126" s="30"/>
      <c r="E126" s="30"/>
      <c r="F126" s="30"/>
    </row>
    <row r="127" spans="1:6" ht="12.75">
      <c r="A127" s="30"/>
      <c r="B127" s="30"/>
      <c r="C127" s="30"/>
      <c r="D127" s="30"/>
      <c r="E127" s="30"/>
      <c r="F127" s="30"/>
    </row>
    <row r="128" spans="1:6" ht="12.75">
      <c r="A128" s="30"/>
      <c r="B128" s="30"/>
      <c r="C128" s="30"/>
      <c r="D128" s="30"/>
      <c r="E128" s="30"/>
      <c r="F128" s="30"/>
    </row>
    <row r="129" spans="1:6" ht="12.75">
      <c r="A129" s="30"/>
      <c r="B129" s="30"/>
      <c r="C129" s="30"/>
      <c r="D129" s="30"/>
      <c r="E129" s="30"/>
      <c r="F129" s="30"/>
    </row>
    <row r="130" spans="1:6" ht="12.75">
      <c r="A130" s="30"/>
      <c r="B130" s="30"/>
      <c r="C130" s="30"/>
      <c r="D130" s="30"/>
      <c r="E130" s="30"/>
      <c r="F130" s="30"/>
    </row>
    <row r="131" spans="1:6" ht="12.75">
      <c r="A131" s="30"/>
      <c r="B131" s="30"/>
      <c r="C131" s="30"/>
      <c r="D131" s="30"/>
      <c r="E131" s="30"/>
      <c r="F131" s="30"/>
    </row>
    <row r="132" spans="1:6" ht="12.75">
      <c r="A132" s="30"/>
      <c r="B132" s="30"/>
      <c r="C132" s="30"/>
      <c r="D132" s="30"/>
      <c r="E132" s="30"/>
      <c r="F132" s="30"/>
    </row>
    <row r="133" spans="1:6" ht="12.75">
      <c r="A133" s="30"/>
      <c r="B133" s="30"/>
      <c r="C133" s="30"/>
      <c r="D133" s="30"/>
      <c r="E133" s="30"/>
      <c r="F133" s="30"/>
    </row>
    <row r="134" spans="1:6" ht="12.75">
      <c r="A134" s="30"/>
      <c r="B134" s="30"/>
      <c r="C134" s="30"/>
      <c r="D134" s="30"/>
      <c r="E134" s="30"/>
      <c r="F134" s="30"/>
    </row>
    <row r="135" spans="1:6" ht="12.75">
      <c r="A135" s="30"/>
      <c r="B135" s="30"/>
      <c r="C135" s="30"/>
      <c r="D135" s="30"/>
      <c r="E135" s="30"/>
      <c r="F135" s="30"/>
    </row>
    <row r="136" spans="1:6" ht="12.75">
      <c r="A136" s="30"/>
      <c r="B136" s="30"/>
      <c r="C136" s="30"/>
      <c r="D136" s="30"/>
      <c r="E136" s="30"/>
      <c r="F136" s="30"/>
    </row>
    <row r="137" spans="1:6" ht="12.75">
      <c r="A137" s="30"/>
      <c r="B137" s="30"/>
      <c r="C137" s="30"/>
      <c r="D137" s="30"/>
      <c r="E137" s="30"/>
      <c r="F137" s="30"/>
    </row>
    <row r="138" spans="1:6" ht="12.75">
      <c r="A138" s="30"/>
      <c r="B138" s="30"/>
      <c r="C138" s="30"/>
      <c r="D138" s="30"/>
      <c r="E138" s="30"/>
      <c r="F138" s="30"/>
    </row>
    <row r="139" spans="1:6" ht="12.75">
      <c r="A139" s="30"/>
      <c r="B139" s="30"/>
      <c r="C139" s="30"/>
      <c r="D139" s="30"/>
      <c r="E139" s="30"/>
      <c r="F139" s="30"/>
    </row>
    <row r="140" spans="1:6" ht="12.75">
      <c r="A140" s="30"/>
      <c r="B140" s="30"/>
      <c r="C140" s="30"/>
      <c r="D140" s="30"/>
      <c r="E140" s="30"/>
      <c r="F140" s="30"/>
    </row>
    <row r="141" spans="1:6" ht="12.75">
      <c r="A141" s="30"/>
      <c r="B141" s="30"/>
      <c r="C141" s="30"/>
      <c r="D141" s="30"/>
      <c r="E141" s="30"/>
      <c r="F141" s="30"/>
    </row>
    <row r="142" spans="1:6" ht="12.75">
      <c r="A142" s="30"/>
      <c r="B142" s="30"/>
      <c r="C142" s="30"/>
      <c r="D142" s="30"/>
      <c r="E142" s="30"/>
      <c r="F142" s="30"/>
    </row>
    <row r="143" spans="1:6" ht="12.75">
      <c r="A143" s="30"/>
      <c r="B143" s="30"/>
      <c r="C143" s="30"/>
      <c r="D143" s="30"/>
      <c r="E143" s="30"/>
      <c r="F143" s="30"/>
    </row>
    <row r="144" spans="1:6" ht="12.75">
      <c r="A144" s="30"/>
      <c r="B144" s="30"/>
      <c r="C144" s="30"/>
      <c r="D144" s="30"/>
      <c r="E144" s="30"/>
      <c r="F144" s="30"/>
    </row>
    <row r="145" spans="1:6" ht="12.75">
      <c r="A145" s="30"/>
      <c r="B145" s="30"/>
      <c r="C145" s="30"/>
      <c r="D145" s="30"/>
      <c r="E145" s="30"/>
      <c r="F145" s="30"/>
    </row>
    <row r="146" spans="1:6" ht="12.75">
      <c r="A146" s="30"/>
      <c r="B146" s="30"/>
      <c r="C146" s="30"/>
      <c r="D146" s="30"/>
      <c r="E146" s="30"/>
      <c r="F146" s="30"/>
    </row>
    <row r="147" spans="1:6" ht="12.75">
      <c r="A147" s="30"/>
      <c r="B147" s="30"/>
      <c r="C147" s="30"/>
      <c r="D147" s="30"/>
      <c r="E147" s="30"/>
      <c r="F147" s="30"/>
    </row>
    <row r="148" spans="1:6" ht="12.75">
      <c r="A148" s="30"/>
      <c r="B148" s="30"/>
      <c r="C148" s="30"/>
      <c r="D148" s="30"/>
      <c r="E148" s="30"/>
      <c r="F148" s="30"/>
    </row>
    <row r="149" spans="1:6" ht="12.75">
      <c r="A149" s="30"/>
      <c r="B149" s="30"/>
      <c r="C149" s="30"/>
      <c r="D149" s="30"/>
      <c r="E149" s="30"/>
      <c r="F149" s="30"/>
    </row>
    <row r="150" spans="1:6" ht="12.75">
      <c r="A150" s="30"/>
      <c r="B150" s="30"/>
      <c r="C150" s="30"/>
      <c r="D150" s="30"/>
      <c r="E150" s="30"/>
      <c r="F150" s="30"/>
    </row>
    <row r="151" spans="1:6" ht="12.75">
      <c r="A151" s="30"/>
      <c r="B151" s="30"/>
      <c r="C151" s="30"/>
      <c r="D151" s="30"/>
      <c r="E151" s="30"/>
      <c r="F151" s="30"/>
    </row>
    <row r="152" spans="1:6" ht="12.75">
      <c r="A152" s="30"/>
      <c r="B152" s="30"/>
      <c r="C152" s="30"/>
      <c r="D152" s="30"/>
      <c r="E152" s="30"/>
      <c r="F152" s="30"/>
    </row>
    <row r="153" spans="1:6" ht="12.75">
      <c r="A153" s="30"/>
      <c r="B153" s="30"/>
      <c r="C153" s="30"/>
      <c r="D153" s="30"/>
      <c r="E153" s="30"/>
      <c r="F153" s="30"/>
    </row>
    <row r="154" spans="1:6" ht="12.75">
      <c r="A154" s="30"/>
      <c r="B154" s="30"/>
      <c r="C154" s="30"/>
      <c r="D154" s="30"/>
      <c r="E154" s="30"/>
      <c r="F154" s="30"/>
    </row>
    <row r="155" spans="1:6" ht="12.75">
      <c r="A155" s="30"/>
      <c r="B155" s="30"/>
      <c r="C155" s="30"/>
      <c r="D155" s="30"/>
      <c r="E155" s="30"/>
      <c r="F155" s="30"/>
    </row>
    <row r="156" spans="1:6" ht="12.75">
      <c r="A156" s="30"/>
      <c r="B156" s="30"/>
      <c r="C156" s="30"/>
      <c r="D156" s="30"/>
      <c r="E156" s="30"/>
      <c r="F156" s="30"/>
    </row>
    <row r="157" spans="1:6" ht="12.75">
      <c r="A157" s="30"/>
      <c r="B157" s="30"/>
      <c r="C157" s="30"/>
      <c r="D157" s="30"/>
      <c r="E157" s="30"/>
      <c r="F157" s="30"/>
    </row>
    <row r="158" spans="1:6" ht="12.75">
      <c r="A158" s="30"/>
      <c r="B158" s="30"/>
      <c r="C158" s="30"/>
      <c r="D158" s="30"/>
      <c r="E158" s="30"/>
      <c r="F158" s="30"/>
    </row>
    <row r="159" spans="1:6" ht="12.75">
      <c r="A159" s="30"/>
      <c r="B159" s="30"/>
      <c r="C159" s="30"/>
      <c r="D159" s="30"/>
      <c r="E159" s="30"/>
      <c r="F159" s="30"/>
    </row>
    <row r="160" spans="1:6" ht="12.75">
      <c r="A160" s="30"/>
      <c r="B160" s="30"/>
      <c r="C160" s="30"/>
      <c r="D160" s="30"/>
      <c r="E160" s="30"/>
      <c r="F160" s="30"/>
    </row>
    <row r="161" spans="1:6" ht="12.75">
      <c r="A161" s="30"/>
      <c r="B161" s="30"/>
      <c r="C161" s="30"/>
      <c r="D161" s="30"/>
      <c r="E161" s="30"/>
      <c r="F161" s="30"/>
    </row>
    <row r="162" spans="1:6" ht="12.75">
      <c r="A162" s="30"/>
      <c r="B162" s="30"/>
      <c r="C162" s="30"/>
      <c r="D162" s="30"/>
      <c r="E162" s="30"/>
      <c r="F162" s="30"/>
    </row>
    <row r="163" spans="1:6" ht="12.75">
      <c r="A163" s="30"/>
      <c r="B163" s="30"/>
      <c r="C163" s="30"/>
      <c r="D163" s="30"/>
      <c r="E163" s="30"/>
      <c r="F163" s="30"/>
    </row>
    <row r="164" spans="1:6" ht="12.75">
      <c r="A164" s="30"/>
      <c r="B164" s="30"/>
      <c r="C164" s="30"/>
      <c r="D164" s="30"/>
      <c r="E164" s="30"/>
      <c r="F164" s="30"/>
    </row>
    <row r="165" spans="1:6" ht="12.75">
      <c r="A165" s="30"/>
      <c r="B165" s="30"/>
      <c r="C165" s="30"/>
      <c r="D165" s="30"/>
      <c r="E165" s="30"/>
      <c r="F165" s="30"/>
    </row>
    <row r="166" spans="1:6" ht="12.75">
      <c r="A166" s="30"/>
      <c r="B166" s="30"/>
      <c r="C166" s="30"/>
      <c r="D166" s="30"/>
      <c r="E166" s="30"/>
      <c r="F166" s="30"/>
    </row>
    <row r="167" spans="1:6" ht="12.75">
      <c r="A167" s="30"/>
      <c r="B167" s="30"/>
      <c r="C167" s="30"/>
      <c r="D167" s="30"/>
      <c r="E167" s="30"/>
      <c r="F167" s="30"/>
    </row>
    <row r="168" spans="1:6" ht="12.75">
      <c r="A168" s="30"/>
      <c r="B168" s="30"/>
      <c r="C168" s="30"/>
      <c r="D168" s="30"/>
      <c r="E168" s="30"/>
      <c r="F168" s="30"/>
    </row>
    <row r="169" spans="1:6" ht="12.75">
      <c r="A169" s="30"/>
      <c r="B169" s="30"/>
      <c r="C169" s="30"/>
      <c r="D169" s="30"/>
      <c r="E169" s="30"/>
      <c r="F169" s="30"/>
    </row>
    <row r="170" spans="1:6" ht="12.75">
      <c r="A170" s="30"/>
      <c r="B170" s="30"/>
      <c r="C170" s="30"/>
      <c r="D170" s="30"/>
      <c r="E170" s="30"/>
      <c r="F170" s="30"/>
    </row>
    <row r="171" spans="1:6" ht="12.75">
      <c r="A171" s="30"/>
      <c r="B171" s="30"/>
      <c r="C171" s="30"/>
      <c r="D171" s="30"/>
      <c r="E171" s="30"/>
      <c r="F171" s="30"/>
    </row>
    <row r="172" spans="1:6" ht="12.75">
      <c r="A172" s="30"/>
      <c r="B172" s="30"/>
      <c r="C172" s="30"/>
      <c r="D172" s="30"/>
      <c r="E172" s="30"/>
      <c r="F172" s="30"/>
    </row>
    <row r="173" spans="1:6" ht="12.75">
      <c r="A173" s="30"/>
      <c r="B173" s="30"/>
      <c r="C173" s="30"/>
      <c r="D173" s="30"/>
      <c r="E173" s="30"/>
      <c r="F173" s="30"/>
    </row>
    <row r="174" spans="1:6" ht="12.75">
      <c r="A174" s="30"/>
      <c r="B174" s="30"/>
      <c r="C174" s="30"/>
      <c r="D174" s="30"/>
      <c r="E174" s="30"/>
      <c r="F174" s="30"/>
    </row>
    <row r="175" spans="1:6" ht="12.75">
      <c r="A175" s="30"/>
      <c r="B175" s="30"/>
      <c r="C175" s="30"/>
      <c r="D175" s="30"/>
      <c r="E175" s="30"/>
      <c r="F175" s="30"/>
    </row>
    <row r="176" spans="1:6" ht="12.75">
      <c r="A176" s="30"/>
      <c r="B176" s="30"/>
      <c r="C176" s="30"/>
      <c r="D176" s="30"/>
      <c r="E176" s="30"/>
      <c r="F176" s="30"/>
    </row>
    <row r="177" spans="1:6" ht="12.75">
      <c r="A177" s="30"/>
      <c r="B177" s="30"/>
      <c r="C177" s="30"/>
      <c r="D177" s="30"/>
      <c r="E177" s="30"/>
      <c r="F177" s="30"/>
    </row>
    <row r="178" spans="1:6" ht="12.75">
      <c r="A178" s="30"/>
      <c r="B178" s="30"/>
      <c r="C178" s="30"/>
      <c r="D178" s="30"/>
      <c r="E178" s="30"/>
      <c r="F178" s="30"/>
    </row>
    <row r="179" spans="1:6" ht="12.75">
      <c r="A179" s="30"/>
      <c r="B179" s="30"/>
      <c r="C179" s="30"/>
      <c r="D179" s="30"/>
      <c r="E179" s="30"/>
      <c r="F179" s="30"/>
    </row>
    <row r="180" spans="1:6" ht="12.75">
      <c r="A180" s="30"/>
      <c r="B180" s="30"/>
      <c r="C180" s="30"/>
      <c r="D180" s="30"/>
      <c r="E180" s="30"/>
      <c r="F180" s="30"/>
    </row>
    <row r="181" spans="1:6" ht="12.75">
      <c r="A181" s="30"/>
      <c r="B181" s="30"/>
      <c r="C181" s="30"/>
      <c r="D181" s="30"/>
      <c r="E181" s="30"/>
      <c r="F181" s="30"/>
    </row>
    <row r="182" spans="1:6" ht="12.75">
      <c r="A182" s="30"/>
      <c r="B182" s="30"/>
      <c r="C182" s="30"/>
      <c r="D182" s="30"/>
      <c r="E182" s="30"/>
      <c r="F182" s="30"/>
    </row>
    <row r="183" spans="1:6" ht="12.75">
      <c r="A183" s="30"/>
      <c r="B183" s="30"/>
      <c r="C183" s="30"/>
      <c r="D183" s="30"/>
      <c r="E183" s="30"/>
      <c r="F183" s="30"/>
    </row>
    <row r="184" spans="1:6" ht="12.75">
      <c r="A184" s="30"/>
      <c r="B184" s="30"/>
      <c r="C184" s="30"/>
      <c r="D184" s="30"/>
      <c r="E184" s="30"/>
      <c r="F184" s="30"/>
    </row>
    <row r="185" spans="1:6" ht="12.75">
      <c r="A185" s="30"/>
      <c r="B185" s="30"/>
      <c r="C185" s="30"/>
      <c r="D185" s="30"/>
      <c r="E185" s="30"/>
      <c r="F185" s="30"/>
    </row>
    <row r="186" spans="1:6" ht="12.75">
      <c r="A186" s="30"/>
      <c r="B186" s="30"/>
      <c r="C186" s="30"/>
      <c r="D186" s="30"/>
      <c r="E186" s="30"/>
      <c r="F186" s="30"/>
    </row>
    <row r="187" spans="1:6" ht="12.75">
      <c r="A187" s="30"/>
      <c r="B187" s="30"/>
      <c r="C187" s="30"/>
      <c r="D187" s="30"/>
      <c r="E187" s="30"/>
      <c r="F187" s="30"/>
    </row>
    <row r="188" spans="1:6" ht="12.75">
      <c r="A188" s="30"/>
      <c r="B188" s="30"/>
      <c r="C188" s="30"/>
      <c r="D188" s="30"/>
      <c r="E188" s="30"/>
      <c r="F188" s="30"/>
    </row>
    <row r="189" spans="1:6" ht="12.75">
      <c r="A189" s="30"/>
      <c r="B189" s="30"/>
      <c r="C189" s="30"/>
      <c r="D189" s="30"/>
      <c r="E189" s="30"/>
      <c r="F189" s="30"/>
    </row>
    <row r="190" spans="1:6" ht="12.75">
      <c r="A190" s="30"/>
      <c r="B190" s="30"/>
      <c r="C190" s="30"/>
      <c r="D190" s="30"/>
      <c r="E190" s="30"/>
      <c r="F190" s="30"/>
    </row>
    <row r="191" spans="1:6" ht="12.75">
      <c r="A191" s="30"/>
      <c r="B191" s="30"/>
      <c r="C191" s="30"/>
      <c r="D191" s="30"/>
      <c r="E191" s="30"/>
      <c r="F191" s="30"/>
    </row>
    <row r="192" spans="1:6" ht="12.75">
      <c r="A192" s="30"/>
      <c r="B192" s="30"/>
      <c r="C192" s="30"/>
      <c r="D192" s="30"/>
      <c r="E192" s="30"/>
      <c r="F192" s="30"/>
    </row>
    <row r="193" spans="1:6" ht="12.75">
      <c r="A193" s="30"/>
      <c r="B193" s="30"/>
      <c r="C193" s="30"/>
      <c r="D193" s="30"/>
      <c r="E193" s="30"/>
      <c r="F193" s="30"/>
    </row>
    <row r="194" spans="1:6" ht="12.75">
      <c r="A194" s="30"/>
      <c r="B194" s="30"/>
      <c r="C194" s="30"/>
      <c r="D194" s="30"/>
      <c r="E194" s="30"/>
      <c r="F194" s="30"/>
    </row>
    <row r="195" spans="1:6" ht="12.75">
      <c r="A195" s="30"/>
      <c r="B195" s="30"/>
      <c r="C195" s="30"/>
      <c r="D195" s="30"/>
      <c r="E195" s="30"/>
      <c r="F195" s="30"/>
    </row>
    <row r="196" spans="1:6" ht="12.75">
      <c r="A196" s="30"/>
      <c r="B196" s="30"/>
      <c r="C196" s="30"/>
      <c r="D196" s="30"/>
      <c r="E196" s="30"/>
      <c r="F196" s="30"/>
    </row>
    <row r="197" spans="1:6" ht="12.75">
      <c r="A197" s="30"/>
      <c r="B197" s="30"/>
      <c r="C197" s="30"/>
      <c r="D197" s="30"/>
      <c r="E197" s="30"/>
      <c r="F197" s="30"/>
    </row>
    <row r="198" spans="1:6" ht="12.75">
      <c r="A198" s="30"/>
      <c r="B198" s="30"/>
      <c r="C198" s="30"/>
      <c r="D198" s="30"/>
      <c r="E198" s="30"/>
      <c r="F198" s="30"/>
    </row>
    <row r="199" spans="1:6" ht="12.75">
      <c r="A199" s="30"/>
      <c r="B199" s="30"/>
      <c r="C199" s="30"/>
      <c r="D199" s="30"/>
      <c r="E199" s="30"/>
      <c r="F199" s="30"/>
    </row>
    <row r="200" spans="1:6" ht="12.75">
      <c r="A200" s="30"/>
      <c r="B200" s="30"/>
      <c r="C200" s="30"/>
      <c r="D200" s="30"/>
      <c r="E200" s="30"/>
      <c r="F200" s="30"/>
    </row>
    <row r="201" spans="1:6" ht="12.75">
      <c r="A201" s="30"/>
      <c r="B201" s="30"/>
      <c r="C201" s="30"/>
      <c r="D201" s="30"/>
      <c r="E201" s="30"/>
      <c r="F201" s="30"/>
    </row>
    <row r="202" spans="1:6" ht="12.75">
      <c r="A202" s="30"/>
      <c r="B202" s="30"/>
      <c r="C202" s="30"/>
      <c r="D202" s="30"/>
      <c r="E202" s="30"/>
      <c r="F202" s="30"/>
    </row>
    <row r="203" spans="1:6" ht="12.75">
      <c r="A203" s="30"/>
      <c r="B203" s="30"/>
      <c r="C203" s="30"/>
      <c r="D203" s="30"/>
      <c r="E203" s="30"/>
      <c r="F203" s="30"/>
    </row>
  </sheetData>
  <sheetProtection/>
  <mergeCells count="10">
    <mergeCell ref="H44:R44"/>
    <mergeCell ref="A1:K1"/>
    <mergeCell ref="A2:K2"/>
    <mergeCell ref="A3:K3"/>
    <mergeCell ref="A4:K4"/>
    <mergeCell ref="A5:K5"/>
    <mergeCell ref="H40:R40"/>
    <mergeCell ref="H41:R41"/>
    <mergeCell ref="H42:R42"/>
    <mergeCell ref="H43:R43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7.7109375" style="0" customWidth="1"/>
    <col min="2" max="4" width="14.7109375" style="0" customWidth="1"/>
    <col min="5" max="6" width="10.7109375" style="0" customWidth="1"/>
  </cols>
  <sheetData>
    <row r="1" spans="1:6" ht="26.25" customHeight="1">
      <c r="A1" s="191" t="s">
        <v>239</v>
      </c>
      <c r="B1" s="192"/>
      <c r="C1" s="192"/>
      <c r="D1" s="192"/>
      <c r="E1" s="192"/>
      <c r="F1" s="192"/>
    </row>
    <row r="3" spans="1:6" ht="15" customHeight="1">
      <c r="A3" s="196" t="s">
        <v>232</v>
      </c>
      <c r="B3" s="196"/>
      <c r="C3" s="196"/>
      <c r="D3" s="196"/>
      <c r="E3" s="196"/>
      <c r="F3" s="196"/>
    </row>
    <row r="4" spans="1:6" ht="16.5" thickBot="1">
      <c r="A4" s="35"/>
      <c r="B4" s="36"/>
      <c r="C4" s="36"/>
      <c r="D4" s="36"/>
      <c r="E4" s="36"/>
      <c r="F4" s="1"/>
    </row>
    <row r="5" spans="1:6" ht="39" thickBot="1">
      <c r="A5" s="58" t="s">
        <v>3</v>
      </c>
      <c r="B5" s="102" t="s">
        <v>215</v>
      </c>
      <c r="C5" s="59" t="s">
        <v>206</v>
      </c>
      <c r="D5" s="59" t="s">
        <v>205</v>
      </c>
      <c r="E5" s="59" t="s">
        <v>224</v>
      </c>
      <c r="F5" s="84" t="s">
        <v>226</v>
      </c>
    </row>
    <row r="6" spans="1:6" ht="13.5" thickBot="1">
      <c r="A6" s="66">
        <v>1</v>
      </c>
      <c r="B6" s="132">
        <v>2</v>
      </c>
      <c r="C6" s="60">
        <v>3</v>
      </c>
      <c r="D6" s="60">
        <v>4</v>
      </c>
      <c r="E6" s="60">
        <v>5</v>
      </c>
      <c r="F6" s="87">
        <v>6</v>
      </c>
    </row>
    <row r="7" spans="1:6" ht="15" customHeight="1">
      <c r="A7" s="57" t="s">
        <v>4</v>
      </c>
      <c r="B7" s="23">
        <v>3740.2946446346805</v>
      </c>
      <c r="C7" s="23">
        <v>4343.52</v>
      </c>
      <c r="D7" s="23">
        <v>4343.46</v>
      </c>
      <c r="E7" s="24">
        <f>D7/B7*100</f>
        <v>116.12614546906188</v>
      </c>
      <c r="F7" s="120">
        <f>D7/C7*100</f>
        <v>99.99861863189302</v>
      </c>
    </row>
    <row r="8" spans="1:6" ht="15" customHeight="1">
      <c r="A8" s="15" t="s">
        <v>214</v>
      </c>
      <c r="B8" s="9">
        <v>0</v>
      </c>
      <c r="C8" s="9">
        <v>500</v>
      </c>
      <c r="D8" s="9">
        <v>500</v>
      </c>
      <c r="E8" s="10"/>
      <c r="F8" s="129">
        <f>D8/C8*100</f>
        <v>100</v>
      </c>
    </row>
    <row r="9" spans="1:6" ht="27" customHeight="1">
      <c r="A9" s="15" t="s">
        <v>5</v>
      </c>
      <c r="B9" s="9">
        <v>132.72280841462606</v>
      </c>
      <c r="C9" s="9">
        <v>1459.95</v>
      </c>
      <c r="D9" s="9">
        <v>238.89</v>
      </c>
      <c r="E9" s="10">
        <f>D9/B9*100</f>
        <v>179.99167049999997</v>
      </c>
      <c r="F9" s="129">
        <f>D9/C9*100</f>
        <v>16.36288914003904</v>
      </c>
    </row>
    <row r="10" spans="1:6" ht="15" customHeight="1">
      <c r="A10" s="15" t="s">
        <v>7</v>
      </c>
      <c r="B10" s="9">
        <v>119641.18388745106</v>
      </c>
      <c r="C10" s="9">
        <v>70666.98</v>
      </c>
      <c r="D10" s="9">
        <v>70666.08</v>
      </c>
      <c r="E10" s="10">
        <f>D10/B10*100</f>
        <v>59.06501231756203</v>
      </c>
      <c r="F10" s="129">
        <f>D10/C10*100</f>
        <v>99.99872642074135</v>
      </c>
    </row>
    <row r="11" spans="1:6" ht="15" customHeight="1">
      <c r="A11" s="15" t="s">
        <v>8</v>
      </c>
      <c r="B11" s="9">
        <v>895017.3097086734</v>
      </c>
      <c r="C11" s="9">
        <v>962031.48</v>
      </c>
      <c r="D11" s="9">
        <v>955748.47</v>
      </c>
      <c r="E11" s="10">
        <f>D11/B11*100</f>
        <v>106.78547326767283</v>
      </c>
      <c r="F11" s="129">
        <f>D11/C11*100</f>
        <v>99.34690182903371</v>
      </c>
    </row>
    <row r="12" spans="1:6" ht="15" customHeight="1">
      <c r="A12" s="15" t="s">
        <v>9</v>
      </c>
      <c r="B12" s="9">
        <v>0</v>
      </c>
      <c r="C12" s="9">
        <v>0</v>
      </c>
      <c r="D12" s="9">
        <v>0</v>
      </c>
      <c r="E12" s="10"/>
      <c r="F12" s="129"/>
    </row>
    <row r="13" spans="1:6" ht="15" customHeight="1" thickBot="1">
      <c r="A13" s="121" t="s">
        <v>10</v>
      </c>
      <c r="B13" s="110">
        <v>26.54456168292521</v>
      </c>
      <c r="C13" s="110">
        <v>4500</v>
      </c>
      <c r="D13" s="130">
        <v>8003</v>
      </c>
      <c r="E13" s="123">
        <f>D13/B13*100</f>
        <v>30149.301750000002</v>
      </c>
      <c r="F13" s="131">
        <f>D13/C13*100</f>
        <v>177.84444444444446</v>
      </c>
    </row>
    <row r="14" spans="1:6" s="34" customFormat="1" ht="24.75" customHeight="1" thickBot="1">
      <c r="A14" s="125" t="s">
        <v>218</v>
      </c>
      <c r="B14" s="107">
        <f>SUM(B7:B13)</f>
        <v>1018558.0556108567</v>
      </c>
      <c r="C14" s="107">
        <f>SUM(C7:C13)</f>
        <v>1043501.9299999999</v>
      </c>
      <c r="D14" s="107">
        <f>SUM(D7:D13)</f>
        <v>1039499.9</v>
      </c>
      <c r="E14" s="127">
        <f>D14/B14*100</f>
        <v>102.0560285468052</v>
      </c>
      <c r="F14" s="128">
        <f>D14/C14*100</f>
        <v>99.61648082433351</v>
      </c>
    </row>
    <row r="15" spans="1:6" ht="12.75">
      <c r="A15" s="2"/>
      <c r="B15" s="1"/>
      <c r="C15" s="1"/>
      <c r="D15" s="1"/>
      <c r="E15" s="1"/>
      <c r="F15" s="1"/>
    </row>
    <row r="16" spans="1:6" ht="21.75" customHeight="1">
      <c r="A16" s="2"/>
      <c r="B16" s="1"/>
      <c r="C16" s="1"/>
      <c r="D16" s="1"/>
      <c r="E16" s="1"/>
      <c r="F16" s="1"/>
    </row>
    <row r="17" spans="1:6" ht="26.25" customHeight="1">
      <c r="A17" s="194" t="s">
        <v>233</v>
      </c>
      <c r="B17" s="195"/>
      <c r="C17" s="195"/>
      <c r="D17" s="195"/>
      <c r="E17" s="195"/>
      <c r="F17" s="195"/>
    </row>
    <row r="18" spans="1:6" ht="13.5" thickBot="1">
      <c r="A18" s="2"/>
      <c r="B18" s="1"/>
      <c r="C18" s="1"/>
      <c r="D18" s="1"/>
      <c r="E18" s="1"/>
      <c r="F18" s="1"/>
    </row>
    <row r="19" spans="1:6" ht="39" thickBot="1">
      <c r="A19" s="58" t="s">
        <v>3</v>
      </c>
      <c r="B19" s="59" t="s">
        <v>215</v>
      </c>
      <c r="C19" s="59" t="s">
        <v>206</v>
      </c>
      <c r="D19" s="59" t="s">
        <v>205</v>
      </c>
      <c r="E19" s="59" t="s">
        <v>224</v>
      </c>
      <c r="F19" s="84" t="s">
        <v>226</v>
      </c>
    </row>
    <row r="20" spans="1:6" ht="13.5" thickBot="1">
      <c r="A20" s="66">
        <v>1</v>
      </c>
      <c r="B20" s="60">
        <v>2</v>
      </c>
      <c r="C20" s="60">
        <v>3</v>
      </c>
      <c r="D20" s="60">
        <v>4</v>
      </c>
      <c r="E20" s="60">
        <v>5</v>
      </c>
      <c r="F20" s="87">
        <v>6</v>
      </c>
    </row>
    <row r="21" spans="1:6" ht="15" customHeight="1">
      <c r="A21" s="57" t="s">
        <v>4</v>
      </c>
      <c r="B21" s="25">
        <v>3740.2946446346805</v>
      </c>
      <c r="C21" s="23">
        <v>4343.52</v>
      </c>
      <c r="D21" s="25">
        <v>4343.46</v>
      </c>
      <c r="E21" s="24">
        <f>D21/B21*100</f>
        <v>116.12614546906188</v>
      </c>
      <c r="F21" s="120">
        <f>D21/C21*100</f>
        <v>99.99861863189302</v>
      </c>
    </row>
    <row r="22" spans="1:6" ht="15" customHeight="1">
      <c r="A22" s="15" t="s">
        <v>214</v>
      </c>
      <c r="B22" s="8">
        <v>0</v>
      </c>
      <c r="C22" s="9">
        <v>500</v>
      </c>
      <c r="D22" s="8">
        <v>500</v>
      </c>
      <c r="E22" s="10"/>
      <c r="F22" s="120">
        <f aca="true" t="shared" si="0" ref="F22:F29">D22/C22*100</f>
        <v>100</v>
      </c>
    </row>
    <row r="23" spans="1:6" ht="28.5" customHeight="1">
      <c r="A23" s="15" t="s">
        <v>5</v>
      </c>
      <c r="B23" s="8">
        <v>132.722808414626</v>
      </c>
      <c r="C23" s="9">
        <v>1459.95</v>
      </c>
      <c r="D23" s="8">
        <v>238.89</v>
      </c>
      <c r="E23" s="10">
        <f>D23/B23*100</f>
        <v>179.99167050000005</v>
      </c>
      <c r="F23" s="120">
        <f t="shared" si="0"/>
        <v>16.36288914003904</v>
      </c>
    </row>
    <row r="24" spans="1:6" ht="15" customHeight="1">
      <c r="A24" s="80" t="s">
        <v>6</v>
      </c>
      <c r="B24" s="172">
        <v>1495.30559426637</v>
      </c>
      <c r="C24" s="26">
        <v>4107.94</v>
      </c>
      <c r="D24" s="172">
        <v>757.99</v>
      </c>
      <c r="E24" s="173">
        <f>D24/B24*100</f>
        <v>50.691310385412336</v>
      </c>
      <c r="F24" s="174">
        <f t="shared" si="0"/>
        <v>18.451827436622736</v>
      </c>
    </row>
    <row r="25" spans="1:6" ht="15" customHeight="1">
      <c r="A25" s="15" t="s">
        <v>7</v>
      </c>
      <c r="B25" s="8">
        <v>119641.183887451</v>
      </c>
      <c r="C25" s="9">
        <v>70666.98</v>
      </c>
      <c r="D25" s="8">
        <v>70666.08</v>
      </c>
      <c r="E25" s="10">
        <f>D25/B25*100</f>
        <v>59.06501231756206</v>
      </c>
      <c r="F25" s="120">
        <f t="shared" si="0"/>
        <v>99.99872642074135</v>
      </c>
    </row>
    <row r="26" spans="1:6" ht="15" customHeight="1">
      <c r="A26" s="15" t="s">
        <v>8</v>
      </c>
      <c r="B26" s="8">
        <v>894561.5820558763</v>
      </c>
      <c r="C26" s="9">
        <v>962031.48</v>
      </c>
      <c r="D26" s="8">
        <v>955360.29</v>
      </c>
      <c r="E26" s="10">
        <f>D26/B26*100</f>
        <v>106.79648099847934</v>
      </c>
      <c r="F26" s="120">
        <f t="shared" si="0"/>
        <v>99.3065517980763</v>
      </c>
    </row>
    <row r="27" spans="1:6" ht="15" customHeight="1">
      <c r="A27" s="15" t="s">
        <v>9</v>
      </c>
      <c r="B27" s="8">
        <v>0</v>
      </c>
      <c r="C27" s="9">
        <v>0</v>
      </c>
      <c r="D27" s="8">
        <v>0</v>
      </c>
      <c r="E27" s="10">
        <v>0</v>
      </c>
      <c r="F27" s="120">
        <v>0</v>
      </c>
    </row>
    <row r="28" spans="1:6" ht="15" customHeight="1" thickBot="1">
      <c r="A28" s="121" t="s">
        <v>10</v>
      </c>
      <c r="B28" s="122">
        <v>0</v>
      </c>
      <c r="C28" s="110">
        <v>4500</v>
      </c>
      <c r="D28" s="122">
        <v>4233</v>
      </c>
      <c r="E28" s="123">
        <v>0</v>
      </c>
      <c r="F28" s="124">
        <f t="shared" si="0"/>
        <v>94.06666666666666</v>
      </c>
    </row>
    <row r="29" spans="1:6" ht="24.75" customHeight="1" thickBot="1">
      <c r="A29" s="125" t="s">
        <v>223</v>
      </c>
      <c r="B29" s="126">
        <f>SUM(B21:B28)</f>
        <v>1019571.0889906429</v>
      </c>
      <c r="C29" s="126">
        <f>SUM(C21:C28)</f>
        <v>1047609.87</v>
      </c>
      <c r="D29" s="126">
        <f>SUM(D21:D28)</f>
        <v>1036099.7100000001</v>
      </c>
      <c r="E29" s="127">
        <f>D29/B29*100</f>
        <v>101.62113472889078</v>
      </c>
      <c r="F29" s="128">
        <f t="shared" si="0"/>
        <v>98.90129328392068</v>
      </c>
    </row>
    <row r="32" spans="1:6" ht="15.75">
      <c r="A32" s="193" t="s">
        <v>227</v>
      </c>
      <c r="B32" s="193"/>
      <c r="C32" s="193"/>
      <c r="D32" s="193"/>
      <c r="E32" s="193"/>
      <c r="F32" s="193"/>
    </row>
    <row r="33" ht="13.5" thickBot="1"/>
    <row r="34" spans="1:6" ht="40.5" customHeight="1" thickBot="1">
      <c r="A34" s="62" t="s">
        <v>3</v>
      </c>
      <c r="B34" s="54" t="s">
        <v>215</v>
      </c>
      <c r="C34" s="54" t="s">
        <v>206</v>
      </c>
      <c r="D34" s="54" t="s">
        <v>205</v>
      </c>
      <c r="E34" s="54" t="s">
        <v>224</v>
      </c>
      <c r="F34" s="71" t="s">
        <v>226</v>
      </c>
    </row>
    <row r="35" spans="1:6" ht="12" customHeight="1" thickBot="1">
      <c r="A35" s="66">
        <v>1</v>
      </c>
      <c r="B35" s="60">
        <v>2</v>
      </c>
      <c r="C35" s="60">
        <v>3</v>
      </c>
      <c r="D35" s="60">
        <v>4</v>
      </c>
      <c r="E35" s="60">
        <v>5</v>
      </c>
      <c r="F35" s="87">
        <v>6</v>
      </c>
    </row>
    <row r="36" spans="1:6" ht="14.25" customHeight="1" thickBot="1">
      <c r="A36" s="133" t="s">
        <v>6</v>
      </c>
      <c r="B36" s="134">
        <v>5120.968876501427</v>
      </c>
      <c r="C36" s="134">
        <v>4107.94</v>
      </c>
      <c r="D36" s="134">
        <v>4107.94</v>
      </c>
      <c r="E36" s="134">
        <v>80.21802317233542</v>
      </c>
      <c r="F36" s="135">
        <v>100</v>
      </c>
    </row>
    <row r="37" spans="1:6" ht="24.75" customHeight="1" thickBot="1">
      <c r="A37" s="117" t="s">
        <v>228</v>
      </c>
      <c r="B37" s="118">
        <f>SUM(B36)</f>
        <v>5120.968876501427</v>
      </c>
      <c r="C37" s="118">
        <f>SUM(C36)</f>
        <v>4107.94</v>
      </c>
      <c r="D37" s="118">
        <f>SUM(D36)</f>
        <v>4107.94</v>
      </c>
      <c r="E37" s="118">
        <f>SUM(E36)</f>
        <v>80.21802317233542</v>
      </c>
      <c r="F37" s="119">
        <f>SUM(F36)</f>
        <v>100</v>
      </c>
    </row>
  </sheetData>
  <sheetProtection/>
  <mergeCells count="4">
    <mergeCell ref="A1:F1"/>
    <mergeCell ref="A32:F32"/>
    <mergeCell ref="A17:F17"/>
    <mergeCell ref="A3:F3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4.7109375" style="0" customWidth="1"/>
    <col min="2" max="2" width="16.28125" style="0" customWidth="1"/>
    <col min="3" max="3" width="16.8515625" style="0" customWidth="1"/>
    <col min="4" max="4" width="17.57421875" style="0" customWidth="1"/>
    <col min="5" max="5" width="12.421875" style="0" customWidth="1"/>
    <col min="6" max="6" width="11.421875" style="0" customWidth="1"/>
  </cols>
  <sheetData>
    <row r="1" spans="1:6" ht="15.75">
      <c r="A1" s="197"/>
      <c r="B1" s="197"/>
      <c r="C1" s="197"/>
      <c r="D1" s="198"/>
      <c r="E1" s="198"/>
      <c r="F1" s="198"/>
    </row>
    <row r="2" spans="1:6" ht="15.75">
      <c r="A2" s="19"/>
      <c r="B2" s="19"/>
      <c r="C2" s="19"/>
      <c r="D2" s="19"/>
      <c r="E2" s="20"/>
      <c r="F2" s="20"/>
    </row>
    <row r="3" spans="1:7" ht="15.75" customHeight="1">
      <c r="A3" s="189" t="s">
        <v>238</v>
      </c>
      <c r="B3" s="189"/>
      <c r="C3" s="189"/>
      <c r="D3" s="189"/>
      <c r="E3" s="189"/>
      <c r="F3" s="189"/>
      <c r="G3" s="189"/>
    </row>
    <row r="4" spans="1:6" ht="16.5" thickBot="1">
      <c r="A4" s="19"/>
      <c r="B4" s="19"/>
      <c r="C4" s="19"/>
      <c r="D4" s="19"/>
      <c r="E4" s="20"/>
      <c r="F4" s="20"/>
    </row>
    <row r="5" spans="1:6" ht="42" customHeight="1" thickBot="1">
      <c r="A5" s="139" t="s">
        <v>188</v>
      </c>
      <c r="B5" s="102" t="s">
        <v>204</v>
      </c>
      <c r="C5" s="140" t="s">
        <v>206</v>
      </c>
      <c r="D5" s="140" t="s">
        <v>205</v>
      </c>
      <c r="E5" s="140" t="s">
        <v>189</v>
      </c>
      <c r="F5" s="141" t="s">
        <v>189</v>
      </c>
    </row>
    <row r="6" spans="1:6" ht="13.5" thickBot="1">
      <c r="A6" s="139">
        <v>1</v>
      </c>
      <c r="B6" s="140">
        <v>2</v>
      </c>
      <c r="C6" s="140">
        <v>3</v>
      </c>
      <c r="D6" s="140">
        <v>4</v>
      </c>
      <c r="E6" s="140" t="s">
        <v>190</v>
      </c>
      <c r="F6" s="141" t="s">
        <v>191</v>
      </c>
    </row>
    <row r="7" spans="1:6" ht="24.75" customHeight="1" thickBot="1">
      <c r="A7" s="142" t="s">
        <v>192</v>
      </c>
      <c r="B7" s="143">
        <f>B8</f>
        <v>1019571.0889906429</v>
      </c>
      <c r="C7" s="143">
        <f>C8</f>
        <v>1047609.87</v>
      </c>
      <c r="D7" s="143">
        <f>D8</f>
        <v>1036099.7100000001</v>
      </c>
      <c r="E7" s="143">
        <f>D7/B7*100</f>
        <v>101.62113472889078</v>
      </c>
      <c r="F7" s="144">
        <f>D7/C7*100</f>
        <v>98.90129328392068</v>
      </c>
    </row>
    <row r="8" spans="1:6" ht="19.5" customHeight="1" thickBot="1">
      <c r="A8" s="149" t="s">
        <v>193</v>
      </c>
      <c r="B8" s="150">
        <f>SUM(B9:B9)</f>
        <v>1019571.0889906429</v>
      </c>
      <c r="C8" s="150">
        <f>SUM(C9:C9)</f>
        <v>1047609.87</v>
      </c>
      <c r="D8" s="150">
        <f>SUM(D9:D9)</f>
        <v>1036099.7100000001</v>
      </c>
      <c r="E8" s="151">
        <f>SUM(D8/B8*100)</f>
        <v>101.62113472889078</v>
      </c>
      <c r="F8" s="152">
        <f>SUM(D8/C8*100)</f>
        <v>98.90129328392068</v>
      </c>
    </row>
    <row r="9" spans="1:6" ht="19.5" customHeight="1" thickBot="1">
      <c r="A9" s="145" t="s">
        <v>194</v>
      </c>
      <c r="B9" s="146">
        <v>1019571.0889906429</v>
      </c>
      <c r="C9" s="146">
        <v>1047609.87</v>
      </c>
      <c r="D9" s="147">
        <v>1036099.7100000001</v>
      </c>
      <c r="E9" s="147">
        <f>SUM(D9/B9*100)</f>
        <v>101.62113472889078</v>
      </c>
      <c r="F9" s="148">
        <f>SUM(D9/C9*100)</f>
        <v>98.90129328392068</v>
      </c>
    </row>
    <row r="10" spans="1:6" ht="15.75">
      <c r="A10" s="21"/>
      <c r="B10" s="21"/>
      <c r="C10" s="21"/>
      <c r="D10" s="21"/>
      <c r="E10" s="21"/>
      <c r="F10" s="21"/>
    </row>
    <row r="11" spans="1:6" ht="12.75">
      <c r="A11" s="18"/>
      <c r="B11" s="18"/>
      <c r="C11" s="18"/>
      <c r="D11" s="18"/>
      <c r="E11" s="18"/>
      <c r="F11" s="18"/>
    </row>
  </sheetData>
  <sheetProtection/>
  <mergeCells count="2">
    <mergeCell ref="A1:F1"/>
    <mergeCell ref="A3:G3"/>
  </mergeCells>
  <printOptions/>
  <pageMargins left="0.7" right="0.7" top="0.75" bottom="0.75" header="0.3" footer="0.3"/>
  <pageSetup fitToHeight="1" fitToWidth="1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8"/>
  <sheetViews>
    <sheetView zoomScalePageLayoutView="0" workbookViewId="0" topLeftCell="A1">
      <selection activeCell="C125" sqref="C125"/>
    </sheetView>
  </sheetViews>
  <sheetFormatPr defaultColWidth="9.140625" defaultRowHeight="12.75"/>
  <cols>
    <col min="1" max="1" width="39.8515625" style="0" customWidth="1"/>
    <col min="2" max="2" width="17.00390625" style="7" customWidth="1"/>
    <col min="3" max="3" width="18.140625" style="7" customWidth="1"/>
    <col min="4" max="4" width="17.140625" style="0" customWidth="1"/>
    <col min="5" max="5" width="14.140625" style="0" customWidth="1"/>
    <col min="6" max="6" width="0.42578125" style="0" hidden="1" customWidth="1"/>
    <col min="7" max="7" width="9.140625" style="0" hidden="1" customWidth="1"/>
    <col min="8" max="9" width="11.28125" style="0" hidden="1" customWidth="1"/>
    <col min="10" max="10" width="9.8515625" style="0" bestFit="1" customWidth="1"/>
    <col min="11" max="14" width="11.28125" style="0" bestFit="1" customWidth="1"/>
  </cols>
  <sheetData>
    <row r="1" spans="1:8" ht="36" customHeight="1">
      <c r="A1" s="189" t="s">
        <v>236</v>
      </c>
      <c r="B1" s="189"/>
      <c r="C1" s="189"/>
      <c r="D1" s="189"/>
      <c r="E1" s="189"/>
      <c r="F1" s="189"/>
      <c r="G1" s="189"/>
      <c r="H1" s="189"/>
    </row>
    <row r="2" spans="1:9" ht="36" customHeight="1">
      <c r="A2" s="200" t="s">
        <v>237</v>
      </c>
      <c r="B2" s="200"/>
      <c r="C2" s="200"/>
      <c r="D2" s="200"/>
      <c r="E2" s="200"/>
      <c r="F2" s="176"/>
      <c r="G2" s="176"/>
      <c r="H2" s="176"/>
      <c r="I2" s="176"/>
    </row>
    <row r="3" spans="1:8" ht="36" customHeight="1" thickBot="1">
      <c r="A3" s="199"/>
      <c r="B3" s="199"/>
      <c r="C3" s="199"/>
      <c r="D3" s="199"/>
      <c r="E3" s="199"/>
      <c r="F3" s="199"/>
      <c r="G3" s="199"/>
      <c r="H3" s="199"/>
    </row>
    <row r="4" spans="1:5" ht="42" customHeight="1" thickBot="1">
      <c r="A4" s="58" t="s">
        <v>3</v>
      </c>
      <c r="B4" s="82" t="s">
        <v>215</v>
      </c>
      <c r="C4" s="83" t="s">
        <v>206</v>
      </c>
      <c r="D4" s="59" t="s">
        <v>205</v>
      </c>
      <c r="E4" s="84" t="s">
        <v>11</v>
      </c>
    </row>
    <row r="5" spans="1:5" ht="12" customHeight="1" thickBot="1">
      <c r="A5" s="66">
        <v>1</v>
      </c>
      <c r="B5" s="85">
        <v>2</v>
      </c>
      <c r="C5" s="86">
        <v>3</v>
      </c>
      <c r="D5" s="60">
        <v>4</v>
      </c>
      <c r="E5" s="87">
        <v>5</v>
      </c>
    </row>
    <row r="6" spans="1:10" s="27" customFormat="1" ht="24.75" customHeight="1" thickBot="1">
      <c r="A6" s="95" t="s">
        <v>169</v>
      </c>
      <c r="B6" s="107">
        <f>SUM(B7+B39+B43+B49)</f>
        <v>969665.7</v>
      </c>
      <c r="C6" s="107">
        <f>SUM(C7+C43+C49)</f>
        <v>1026465.92</v>
      </c>
      <c r="D6" s="107">
        <f>SUM(D7+D43+D49)</f>
        <v>1023427.0100000002</v>
      </c>
      <c r="E6" s="138">
        <f>D6/C6*100</f>
        <v>99.70394438424222</v>
      </c>
      <c r="J6" s="37"/>
    </row>
    <row r="7" spans="1:5" s="27" customFormat="1" ht="21" customHeight="1">
      <c r="A7" s="136" t="s">
        <v>12</v>
      </c>
      <c r="B7" s="137">
        <f>SUM(B9)</f>
        <v>71739.52</v>
      </c>
      <c r="C7" s="137">
        <f>SUM(C9)</f>
        <v>68436.98000000001</v>
      </c>
      <c r="D7" s="137">
        <f>SUM(D9)</f>
        <v>68436.08000000002</v>
      </c>
      <c r="E7" s="73">
        <f>D7/C7*100</f>
        <v>99.99868492151465</v>
      </c>
    </row>
    <row r="8" spans="1:5" ht="24.75" customHeight="1">
      <c r="A8" s="15" t="s">
        <v>13</v>
      </c>
      <c r="B8" s="26"/>
      <c r="C8" s="29"/>
      <c r="D8" s="9"/>
      <c r="E8" s="74"/>
    </row>
    <row r="9" spans="1:5" ht="25.5" customHeight="1">
      <c r="A9" s="75" t="s">
        <v>14</v>
      </c>
      <c r="B9" s="39">
        <f>SUM(B10+B15+B22+B31+B37)</f>
        <v>71739.52</v>
      </c>
      <c r="C9" s="39">
        <f>SUM(C10+C15+C22+C31+C37)</f>
        <v>68436.98000000001</v>
      </c>
      <c r="D9" s="39">
        <f>SUM(D10+D15+D22+D31+D37)</f>
        <v>68436.08000000002</v>
      </c>
      <c r="E9" s="76">
        <f aca="true" t="shared" si="0" ref="E9:E38">D9/C9*100</f>
        <v>99.99868492151465</v>
      </c>
    </row>
    <row r="10" spans="1:5" ht="12" customHeight="1">
      <c r="A10" s="15" t="s">
        <v>15</v>
      </c>
      <c r="B10" s="26">
        <f>SUM(B11:B14)</f>
        <v>21238.539999999997</v>
      </c>
      <c r="C10" s="26">
        <f>SUM(C11:C14)</f>
        <v>22481.92</v>
      </c>
      <c r="D10" s="26">
        <f>SUM(D11:D14)</f>
        <v>22481.92</v>
      </c>
      <c r="E10" s="74">
        <f t="shared" si="0"/>
        <v>100</v>
      </c>
    </row>
    <row r="11" spans="1:24" s="7" customFormat="1" ht="12" customHeight="1">
      <c r="A11" s="77" t="s">
        <v>16</v>
      </c>
      <c r="B11" s="29">
        <v>5280.64</v>
      </c>
      <c r="C11" s="29">
        <v>5207.95</v>
      </c>
      <c r="D11" s="29">
        <v>5207.95</v>
      </c>
      <c r="E11" s="78">
        <f t="shared" si="0"/>
        <v>100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7" customFormat="1" ht="12" customHeight="1">
      <c r="A12" s="77" t="s">
        <v>17</v>
      </c>
      <c r="B12" s="29">
        <v>15284.86</v>
      </c>
      <c r="C12" s="29">
        <v>16773.37</v>
      </c>
      <c r="D12" s="29">
        <v>16773.37</v>
      </c>
      <c r="E12" s="78">
        <f t="shared" si="0"/>
        <v>100</v>
      </c>
      <c r="F12"/>
      <c r="G12"/>
      <c r="H12"/>
      <c r="I12" t="s">
        <v>211</v>
      </c>
      <c r="J12" s="5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7" customFormat="1" ht="12" customHeight="1">
      <c r="A13" s="77" t="s">
        <v>18</v>
      </c>
      <c r="B13" s="29">
        <v>451.26</v>
      </c>
      <c r="C13" s="29">
        <v>295</v>
      </c>
      <c r="D13" s="29">
        <v>295</v>
      </c>
      <c r="E13" s="78">
        <f t="shared" si="0"/>
        <v>100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7" customFormat="1" ht="12" customHeight="1">
      <c r="A14" s="77" t="s">
        <v>71</v>
      </c>
      <c r="B14" s="29">
        <v>221.78</v>
      </c>
      <c r="C14" s="29">
        <v>205.6</v>
      </c>
      <c r="D14" s="29">
        <v>205.6</v>
      </c>
      <c r="E14" s="78">
        <f t="shared" si="0"/>
        <v>100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10" ht="12" customHeight="1">
      <c r="A15" s="15" t="s">
        <v>19</v>
      </c>
      <c r="B15" s="26">
        <f>SUM(B16:B21)</f>
        <v>30408.530000000002</v>
      </c>
      <c r="C15" s="26">
        <f>SUM(C16:C21)</f>
        <v>24220.350000000006</v>
      </c>
      <c r="D15" s="26">
        <f>SUM(D16:D21)</f>
        <v>24220.350000000006</v>
      </c>
      <c r="E15" s="74">
        <f t="shared" si="0"/>
        <v>100</v>
      </c>
      <c r="H15" s="5"/>
      <c r="J15" s="5"/>
    </row>
    <row r="16" spans="1:24" s="7" customFormat="1" ht="12" customHeight="1">
      <c r="A16" s="77" t="s">
        <v>20</v>
      </c>
      <c r="B16" s="29">
        <v>9609.95</v>
      </c>
      <c r="C16" s="29">
        <v>9447.37</v>
      </c>
      <c r="D16" s="29">
        <v>9447.37</v>
      </c>
      <c r="E16" s="78">
        <f t="shared" si="0"/>
        <v>100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5" ht="12" customHeight="1">
      <c r="A17" s="79" t="s">
        <v>21</v>
      </c>
      <c r="B17" s="31">
        <v>1435.33</v>
      </c>
      <c r="C17" s="29">
        <v>1289.72</v>
      </c>
      <c r="D17" s="31">
        <v>1289.72</v>
      </c>
      <c r="E17" s="78">
        <f t="shared" si="0"/>
        <v>100</v>
      </c>
    </row>
    <row r="18" spans="1:12" ht="12" customHeight="1">
      <c r="A18" s="79" t="s">
        <v>22</v>
      </c>
      <c r="B18" s="31">
        <v>12922.68</v>
      </c>
      <c r="C18" s="29">
        <v>10874.42</v>
      </c>
      <c r="D18" s="31">
        <v>10874.42</v>
      </c>
      <c r="E18" s="78">
        <f t="shared" si="0"/>
        <v>100</v>
      </c>
      <c r="G18" s="5"/>
      <c r="I18" s="5">
        <f>SUM(C11+C74+C79+C93+C128+C137+C138)</f>
        <v>8481.56</v>
      </c>
      <c r="K18" s="5"/>
      <c r="L18" s="5"/>
    </row>
    <row r="19" spans="1:10" ht="12" customHeight="1">
      <c r="A19" s="79" t="s">
        <v>23</v>
      </c>
      <c r="B19" s="31">
        <v>2514.25</v>
      </c>
      <c r="C19" s="29">
        <v>1717.97</v>
      </c>
      <c r="D19" s="31">
        <v>1717.97</v>
      </c>
      <c r="E19" s="78">
        <f t="shared" si="0"/>
        <v>100</v>
      </c>
      <c r="J19" s="5"/>
    </row>
    <row r="20" spans="1:14" ht="12" customHeight="1">
      <c r="A20" s="79" t="s">
        <v>24</v>
      </c>
      <c r="B20" s="31">
        <v>3545.51</v>
      </c>
      <c r="C20" s="29">
        <v>488.9</v>
      </c>
      <c r="D20" s="31">
        <v>488.9</v>
      </c>
      <c r="E20" s="78">
        <f t="shared" si="0"/>
        <v>100</v>
      </c>
      <c r="K20" s="5"/>
      <c r="L20" s="5"/>
      <c r="M20" s="5"/>
      <c r="N20" s="5"/>
    </row>
    <row r="21" spans="1:9" ht="12" customHeight="1">
      <c r="A21" s="79" t="s">
        <v>72</v>
      </c>
      <c r="B21" s="31">
        <v>380.81</v>
      </c>
      <c r="C21" s="29">
        <v>401.97</v>
      </c>
      <c r="D21" s="31">
        <v>401.97</v>
      </c>
      <c r="E21" s="78">
        <f t="shared" si="0"/>
        <v>100</v>
      </c>
      <c r="H21" t="s">
        <v>210</v>
      </c>
      <c r="I21" s="5"/>
    </row>
    <row r="22" spans="1:8" ht="12" customHeight="1">
      <c r="A22" s="15" t="s">
        <v>25</v>
      </c>
      <c r="B22" s="26">
        <f>SUM(B23:B30)</f>
        <v>17528.48</v>
      </c>
      <c r="C22" s="26">
        <f>SUM(C23:C30)</f>
        <v>20292.829999999998</v>
      </c>
      <c r="D22" s="26">
        <f>SUM(D23:D30)</f>
        <v>20291.93</v>
      </c>
      <c r="E22" s="74">
        <f t="shared" si="0"/>
        <v>99.99556493598972</v>
      </c>
      <c r="H22" s="5"/>
    </row>
    <row r="23" spans="1:10" ht="12" customHeight="1">
      <c r="A23" s="79" t="s">
        <v>26</v>
      </c>
      <c r="B23" s="31">
        <v>1541.14</v>
      </c>
      <c r="C23" s="29">
        <v>1280.94</v>
      </c>
      <c r="D23" s="31">
        <v>1280.94</v>
      </c>
      <c r="E23" s="78">
        <f t="shared" si="0"/>
        <v>100</v>
      </c>
      <c r="J23" s="5"/>
    </row>
    <row r="24" spans="1:9" ht="12" customHeight="1">
      <c r="A24" s="77" t="s">
        <v>27</v>
      </c>
      <c r="B24" s="31">
        <v>2121.36</v>
      </c>
      <c r="C24" s="29">
        <v>1509.13</v>
      </c>
      <c r="D24" s="31">
        <v>1509.13</v>
      </c>
      <c r="E24" s="78">
        <f t="shared" si="0"/>
        <v>100</v>
      </c>
      <c r="H24" s="5"/>
      <c r="I24" s="5"/>
    </row>
    <row r="25" spans="1:10" ht="12" customHeight="1">
      <c r="A25" s="77" t="s">
        <v>28</v>
      </c>
      <c r="B25" s="29">
        <v>5172.99</v>
      </c>
      <c r="C25" s="29">
        <v>5729.21</v>
      </c>
      <c r="D25" s="29">
        <v>5728.31</v>
      </c>
      <c r="E25" s="78">
        <f t="shared" si="0"/>
        <v>99.98429102790787</v>
      </c>
      <c r="J25" s="5"/>
    </row>
    <row r="26" spans="1:10" ht="12" customHeight="1">
      <c r="A26" s="77" t="s">
        <v>29</v>
      </c>
      <c r="B26" s="29">
        <v>3735.99</v>
      </c>
      <c r="C26" s="29">
        <v>4128.75</v>
      </c>
      <c r="D26" s="31">
        <v>4128.75</v>
      </c>
      <c r="E26" s="78">
        <f t="shared" si="0"/>
        <v>100</v>
      </c>
      <c r="J26" s="5"/>
    </row>
    <row r="27" spans="1:10" ht="12" customHeight="1">
      <c r="A27" s="77" t="s">
        <v>30</v>
      </c>
      <c r="B27" s="29">
        <v>0</v>
      </c>
      <c r="C27" s="29">
        <v>2490</v>
      </c>
      <c r="D27" s="31">
        <v>2490</v>
      </c>
      <c r="E27" s="78">
        <f t="shared" si="0"/>
        <v>100</v>
      </c>
      <c r="I27" s="5"/>
      <c r="J27" s="5"/>
    </row>
    <row r="28" spans="1:10" ht="12" customHeight="1">
      <c r="A28" s="77" t="s">
        <v>31</v>
      </c>
      <c r="B28" s="29">
        <v>2369.1</v>
      </c>
      <c r="C28" s="29">
        <v>1771.92</v>
      </c>
      <c r="D28" s="31">
        <v>1771.92</v>
      </c>
      <c r="E28" s="78">
        <f t="shared" si="0"/>
        <v>100</v>
      </c>
      <c r="J28" s="5"/>
    </row>
    <row r="29" spans="1:10" ht="12" customHeight="1">
      <c r="A29" s="77" t="s">
        <v>32</v>
      </c>
      <c r="B29" s="29">
        <v>2270.76</v>
      </c>
      <c r="C29" s="29">
        <v>3325.28</v>
      </c>
      <c r="D29" s="29">
        <v>3325.28</v>
      </c>
      <c r="E29" s="78">
        <f t="shared" si="0"/>
        <v>100</v>
      </c>
      <c r="J29" s="5"/>
    </row>
    <row r="30" spans="1:11" ht="12" customHeight="1">
      <c r="A30" s="77" t="s">
        <v>33</v>
      </c>
      <c r="B30" s="29">
        <v>317.14</v>
      </c>
      <c r="C30" s="29">
        <v>57.6</v>
      </c>
      <c r="D30" s="31">
        <v>57.6</v>
      </c>
      <c r="E30" s="78">
        <f t="shared" si="0"/>
        <v>100</v>
      </c>
      <c r="J30" s="5"/>
      <c r="K30" s="5"/>
    </row>
    <row r="31" spans="1:10" ht="12" customHeight="1">
      <c r="A31" s="80" t="s">
        <v>34</v>
      </c>
      <c r="B31" s="26">
        <f>SUM(B32:B36)</f>
        <v>2563.9300000000003</v>
      </c>
      <c r="C31" s="26">
        <f>SUM(C32:C36)</f>
        <v>1441.77</v>
      </c>
      <c r="D31" s="26">
        <f>SUM(D32:D36)</f>
        <v>1441.77</v>
      </c>
      <c r="E31" s="74">
        <f t="shared" si="0"/>
        <v>100</v>
      </c>
      <c r="J31" s="5"/>
    </row>
    <row r="32" spans="1:5" ht="12" customHeight="1">
      <c r="A32" s="77" t="s">
        <v>35</v>
      </c>
      <c r="B32" s="29">
        <v>153.4</v>
      </c>
      <c r="C32" s="29">
        <v>306.4</v>
      </c>
      <c r="D32" s="31">
        <v>306.4</v>
      </c>
      <c r="E32" s="78">
        <f t="shared" si="0"/>
        <v>100</v>
      </c>
    </row>
    <row r="33" spans="1:8" ht="12" customHeight="1">
      <c r="A33" s="77" t="s">
        <v>36</v>
      </c>
      <c r="B33" s="29">
        <v>1529.23</v>
      </c>
      <c r="C33" s="29">
        <v>622.99</v>
      </c>
      <c r="D33" s="31">
        <v>622.99</v>
      </c>
      <c r="E33" s="78">
        <f t="shared" si="0"/>
        <v>100</v>
      </c>
      <c r="H33" s="5"/>
    </row>
    <row r="34" spans="1:5" ht="12" customHeight="1">
      <c r="A34" s="77" t="s">
        <v>37</v>
      </c>
      <c r="B34" s="29">
        <v>39.82</v>
      </c>
      <c r="C34" s="29">
        <v>39.82</v>
      </c>
      <c r="D34" s="31">
        <v>39.82</v>
      </c>
      <c r="E34" s="78">
        <f t="shared" si="0"/>
        <v>100</v>
      </c>
    </row>
    <row r="35" spans="1:10" ht="12" customHeight="1">
      <c r="A35" s="77" t="s">
        <v>75</v>
      </c>
      <c r="B35" s="29">
        <v>0</v>
      </c>
      <c r="C35" s="29">
        <v>19.91</v>
      </c>
      <c r="D35" s="31">
        <v>19.91</v>
      </c>
      <c r="E35" s="78">
        <f t="shared" si="0"/>
        <v>100</v>
      </c>
      <c r="J35" s="5"/>
    </row>
    <row r="36" spans="1:6" ht="12" customHeight="1">
      <c r="A36" s="77" t="s">
        <v>38</v>
      </c>
      <c r="B36" s="29">
        <v>841.48</v>
      </c>
      <c r="C36" s="29">
        <v>452.65</v>
      </c>
      <c r="D36" s="31">
        <v>452.65</v>
      </c>
      <c r="E36" s="78">
        <f t="shared" si="0"/>
        <v>100</v>
      </c>
      <c r="F36" s="5"/>
    </row>
    <row r="37" spans="1:9" ht="12" customHeight="1">
      <c r="A37" s="80" t="s">
        <v>73</v>
      </c>
      <c r="B37" s="26">
        <f>SUM(B38)</f>
        <v>0.04</v>
      </c>
      <c r="C37" s="26">
        <f>SUM(C38)</f>
        <v>0.11</v>
      </c>
      <c r="D37" s="26">
        <f>SUM(D38)</f>
        <v>0.11</v>
      </c>
      <c r="E37" s="74">
        <f t="shared" si="0"/>
        <v>100</v>
      </c>
      <c r="G37" s="5"/>
      <c r="H37" s="5"/>
      <c r="I37" s="5"/>
    </row>
    <row r="38" spans="1:5" ht="12.75" customHeight="1">
      <c r="A38" s="77" t="s">
        <v>74</v>
      </c>
      <c r="B38" s="29">
        <v>0.04</v>
      </c>
      <c r="C38" s="29">
        <v>0.11</v>
      </c>
      <c r="D38" s="31">
        <v>0.11</v>
      </c>
      <c r="E38" s="78">
        <f t="shared" si="0"/>
        <v>100</v>
      </c>
    </row>
    <row r="39" spans="1:11" s="27" customFormat="1" ht="21" customHeight="1">
      <c r="A39" s="81" t="s">
        <v>197</v>
      </c>
      <c r="B39" s="38">
        <f>SUM(B40)</f>
        <v>44989.08</v>
      </c>
      <c r="C39" s="38">
        <v>0</v>
      </c>
      <c r="D39" s="38">
        <f>SUM(D40)</f>
        <v>0</v>
      </c>
      <c r="E39" s="73"/>
      <c r="K39" s="37"/>
    </row>
    <row r="40" spans="1:11" ht="25.5" customHeight="1">
      <c r="A40" s="75" t="s">
        <v>14</v>
      </c>
      <c r="B40" s="39">
        <f>SUM(B41)</f>
        <v>44989.08</v>
      </c>
      <c r="C40" s="39">
        <v>0</v>
      </c>
      <c r="D40" s="39">
        <v>0</v>
      </c>
      <c r="E40" s="76">
        <v>0</v>
      </c>
      <c r="K40" s="5"/>
    </row>
    <row r="41" spans="1:5" ht="12" customHeight="1">
      <c r="A41" s="15" t="s">
        <v>198</v>
      </c>
      <c r="B41" s="9">
        <v>44989.08</v>
      </c>
      <c r="C41" s="9">
        <v>0</v>
      </c>
      <c r="D41" s="9">
        <v>0</v>
      </c>
      <c r="E41" s="74">
        <v>0</v>
      </c>
    </row>
    <row r="42" spans="1:11" ht="12" customHeight="1">
      <c r="A42" s="79" t="s">
        <v>199</v>
      </c>
      <c r="B42" s="31">
        <v>44989.08</v>
      </c>
      <c r="C42" s="31">
        <v>0</v>
      </c>
      <c r="D42" s="31">
        <v>0</v>
      </c>
      <c r="E42" s="78">
        <v>0</v>
      </c>
      <c r="K42" s="5"/>
    </row>
    <row r="43" spans="1:5" s="27" customFormat="1" ht="21" customHeight="1">
      <c r="A43" s="72" t="s">
        <v>39</v>
      </c>
      <c r="B43" s="38">
        <f>SUM(B44)</f>
        <v>2912.6</v>
      </c>
      <c r="C43" s="38">
        <f>SUM(C44)</f>
        <v>2230</v>
      </c>
      <c r="D43" s="38">
        <f>SUM(D44)</f>
        <v>2230</v>
      </c>
      <c r="E43" s="73">
        <f>D43/C43*100</f>
        <v>100</v>
      </c>
    </row>
    <row r="44" spans="1:5" ht="12" customHeight="1">
      <c r="A44" s="75" t="s">
        <v>14</v>
      </c>
      <c r="B44" s="39">
        <f>SUM(B45+B47)</f>
        <v>2912.6</v>
      </c>
      <c r="C44" s="39">
        <f>SUM(C45+C47)</f>
        <v>2230</v>
      </c>
      <c r="D44" s="39">
        <f>SUM(D45+D47)</f>
        <v>2230</v>
      </c>
      <c r="E44" s="76">
        <f>D44/C44*100</f>
        <v>100</v>
      </c>
    </row>
    <row r="45" spans="1:14" ht="12.75" customHeight="1">
      <c r="A45" s="15" t="s">
        <v>25</v>
      </c>
      <c r="B45" s="29">
        <v>0</v>
      </c>
      <c r="C45" s="29">
        <v>0</v>
      </c>
      <c r="D45" s="29">
        <v>0</v>
      </c>
      <c r="E45" s="78">
        <v>0</v>
      </c>
      <c r="K45" s="5"/>
      <c r="L45" s="5"/>
      <c r="M45" s="5"/>
      <c r="N45" s="5"/>
    </row>
    <row r="46" spans="1:11" ht="13.5" customHeight="1">
      <c r="A46" s="77" t="s">
        <v>27</v>
      </c>
      <c r="B46" s="29">
        <v>0</v>
      </c>
      <c r="C46" s="29">
        <v>0</v>
      </c>
      <c r="D46" s="29">
        <v>0</v>
      </c>
      <c r="E46" s="78">
        <v>0</v>
      </c>
      <c r="K46" s="5"/>
    </row>
    <row r="47" spans="1:11" ht="12" customHeight="1">
      <c r="A47" s="80" t="s">
        <v>40</v>
      </c>
      <c r="B47" s="26">
        <f>SUM(B48)</f>
        <v>2912.6</v>
      </c>
      <c r="C47" s="26">
        <f>SUM(C48)</f>
        <v>2230</v>
      </c>
      <c r="D47" s="26">
        <f>SUM(D48)</f>
        <v>2230</v>
      </c>
      <c r="E47" s="74">
        <f aca="true" t="shared" si="1" ref="E47:E61">D47/C47*100</f>
        <v>100</v>
      </c>
      <c r="K47" s="5"/>
    </row>
    <row r="48" spans="1:24" s="7" customFormat="1" ht="12" customHeight="1">
      <c r="A48" s="79" t="s">
        <v>41</v>
      </c>
      <c r="B48" s="29">
        <v>2912.6</v>
      </c>
      <c r="C48" s="29">
        <v>2230</v>
      </c>
      <c r="D48" s="31">
        <v>2230</v>
      </c>
      <c r="E48" s="78">
        <f t="shared" si="1"/>
        <v>100</v>
      </c>
      <c r="F48"/>
      <c r="G48"/>
      <c r="H48"/>
      <c r="I48"/>
      <c r="J48"/>
      <c r="K48" s="5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34" customFormat="1" ht="21" customHeight="1">
      <c r="A49" s="72" t="s">
        <v>60</v>
      </c>
      <c r="B49" s="38">
        <f>SUM(B50)</f>
        <v>850024.5</v>
      </c>
      <c r="C49" s="38">
        <f>SUM(C50)</f>
        <v>955798.9400000001</v>
      </c>
      <c r="D49" s="38">
        <f>SUM(D50)</f>
        <v>952760.9300000002</v>
      </c>
      <c r="E49" s="73">
        <f t="shared" si="1"/>
        <v>99.6821496788854</v>
      </c>
      <c r="F49" s="27"/>
      <c r="G49" s="27"/>
      <c r="H49" s="27"/>
      <c r="I49" s="27"/>
      <c r="J49" s="27"/>
      <c r="K49" s="3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7" customFormat="1" ht="12" customHeight="1">
      <c r="A50" s="75" t="s">
        <v>61</v>
      </c>
      <c r="B50" s="39">
        <f>SUM(B51+B53+B55+B57)</f>
        <v>850024.5</v>
      </c>
      <c r="C50" s="39">
        <f>SUM(C51+C53+C55+C57)</f>
        <v>955798.9400000001</v>
      </c>
      <c r="D50" s="39">
        <f>SUM(D51+D53+D55+D57)</f>
        <v>952760.9300000002</v>
      </c>
      <c r="E50" s="76">
        <f t="shared" si="1"/>
        <v>99.6821496788854</v>
      </c>
      <c r="F50"/>
      <c r="G50"/>
      <c r="H50"/>
      <c r="I50"/>
      <c r="J50"/>
      <c r="K50" s="5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7" customFormat="1" ht="12" customHeight="1">
      <c r="A51" s="15" t="s">
        <v>53</v>
      </c>
      <c r="B51" s="26">
        <f>SUM(B52)</f>
        <v>704684.51</v>
      </c>
      <c r="C51" s="26">
        <f>SUM(C52)</f>
        <v>787763.8</v>
      </c>
      <c r="D51" s="26">
        <f>SUM(D52)</f>
        <v>787763.8</v>
      </c>
      <c r="E51" s="74">
        <f t="shared" si="1"/>
        <v>100</v>
      </c>
      <c r="F51"/>
      <c r="G51"/>
      <c r="H51"/>
      <c r="I51"/>
      <c r="J51"/>
      <c r="K51" s="5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7" customFormat="1" ht="12" customHeight="1">
      <c r="A52" s="77" t="s">
        <v>62</v>
      </c>
      <c r="B52" s="29">
        <v>704684.51</v>
      </c>
      <c r="C52" s="29">
        <v>787763.8</v>
      </c>
      <c r="D52" s="29">
        <v>787763.8</v>
      </c>
      <c r="E52" s="78">
        <f t="shared" si="1"/>
        <v>100</v>
      </c>
      <c r="F52"/>
      <c r="G52"/>
      <c r="H52"/>
      <c r="I52"/>
      <c r="J52"/>
      <c r="K52" s="5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11" ht="12" customHeight="1">
      <c r="A53" s="80" t="s">
        <v>49</v>
      </c>
      <c r="B53" s="26">
        <f>SUM(B54)</f>
        <v>27572.21</v>
      </c>
      <c r="C53" s="26">
        <f>SUM(C54)</f>
        <v>36000</v>
      </c>
      <c r="D53" s="26">
        <f>SUM(D54)</f>
        <v>33297.56</v>
      </c>
      <c r="E53" s="74">
        <f t="shared" si="1"/>
        <v>92.49322222222222</v>
      </c>
      <c r="K53" s="5"/>
    </row>
    <row r="54" spans="1:24" s="7" customFormat="1" ht="12" customHeight="1">
      <c r="A54" s="77" t="s">
        <v>50</v>
      </c>
      <c r="B54" s="29">
        <v>27572.21</v>
      </c>
      <c r="C54" s="29">
        <v>36000</v>
      </c>
      <c r="D54" s="29">
        <v>33297.56</v>
      </c>
      <c r="E54" s="78">
        <f t="shared" si="1"/>
        <v>92.49322222222222</v>
      </c>
      <c r="F54"/>
      <c r="G54"/>
      <c r="H54"/>
      <c r="I54"/>
      <c r="J54"/>
      <c r="K54" s="5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7" customFormat="1" ht="13.5" customHeight="1">
      <c r="A55" s="80" t="s">
        <v>63</v>
      </c>
      <c r="B55" s="26">
        <f>SUM(B56)</f>
        <v>116286.26</v>
      </c>
      <c r="C55" s="26">
        <f>SUM(C56)</f>
        <v>130035.14</v>
      </c>
      <c r="D55" s="26">
        <f>SUM(D56)</f>
        <v>130035.14</v>
      </c>
      <c r="E55" s="74">
        <f t="shared" si="1"/>
        <v>100</v>
      </c>
      <c r="F55"/>
      <c r="G55"/>
      <c r="H55"/>
      <c r="I55"/>
      <c r="J55"/>
      <c r="K55" s="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11" ht="12.75" customHeight="1">
      <c r="A56" s="77" t="s">
        <v>64</v>
      </c>
      <c r="B56" s="29">
        <v>116286.26</v>
      </c>
      <c r="C56" s="29">
        <v>130035.14</v>
      </c>
      <c r="D56" s="29">
        <v>130035.14</v>
      </c>
      <c r="E56" s="78">
        <f t="shared" si="1"/>
        <v>100</v>
      </c>
      <c r="K56" s="5"/>
    </row>
    <row r="57" spans="1:5" ht="12" customHeight="1">
      <c r="A57" s="15" t="s">
        <v>65</v>
      </c>
      <c r="B57" s="26">
        <f>SUM(B58)</f>
        <v>1481.52</v>
      </c>
      <c r="C57" s="26">
        <f>SUM(C58)</f>
        <v>2000</v>
      </c>
      <c r="D57" s="26">
        <f>SUM(D58)</f>
        <v>1664.43</v>
      </c>
      <c r="E57" s="74">
        <f t="shared" si="1"/>
        <v>83.2215</v>
      </c>
    </row>
    <row r="58" spans="1:9" ht="12" customHeight="1" thickBot="1">
      <c r="A58" s="88" t="s">
        <v>66</v>
      </c>
      <c r="B58" s="89">
        <v>1481.52</v>
      </c>
      <c r="C58" s="89">
        <v>2000</v>
      </c>
      <c r="D58" s="89">
        <v>1664.43</v>
      </c>
      <c r="E58" s="91">
        <f t="shared" si="1"/>
        <v>83.2215</v>
      </c>
      <c r="H58" s="5"/>
      <c r="I58" s="5"/>
    </row>
    <row r="59" spans="1:5" s="27" customFormat="1" ht="24.75" customHeight="1" thickBot="1">
      <c r="A59" s="95" t="s">
        <v>170</v>
      </c>
      <c r="B59" s="107">
        <f>SUM(B60+B68+B107+B112+B116+B120)</f>
        <v>49122.340000000004</v>
      </c>
      <c r="C59" s="107">
        <f>SUM(C60+C68+C107+C112+C116+C120)</f>
        <v>18662.03</v>
      </c>
      <c r="D59" s="107">
        <f>SUM(D60+D68+D107+D112+D116+D120)</f>
        <v>12542.699999999999</v>
      </c>
      <c r="E59" s="138">
        <f t="shared" si="1"/>
        <v>67.2097301311808</v>
      </c>
    </row>
    <row r="60" spans="1:5" s="27" customFormat="1" ht="21" customHeight="1">
      <c r="A60" s="136" t="s">
        <v>42</v>
      </c>
      <c r="B60" s="137">
        <f>SUM(B61)</f>
        <v>1372.97</v>
      </c>
      <c r="C60" s="137">
        <f>SUM(C61)</f>
        <v>996</v>
      </c>
      <c r="D60" s="137">
        <f>SUM(D61)</f>
        <v>996</v>
      </c>
      <c r="E60" s="73">
        <f t="shared" si="1"/>
        <v>100</v>
      </c>
    </row>
    <row r="61" spans="1:10" ht="12" customHeight="1">
      <c r="A61" s="75" t="s">
        <v>43</v>
      </c>
      <c r="B61" s="39">
        <f>SUM(B62+B64+B66)</f>
        <v>1372.97</v>
      </c>
      <c r="C61" s="39">
        <f>SUM(C62+C64+C66)</f>
        <v>996</v>
      </c>
      <c r="D61" s="39">
        <f>SUM(D62+D64+D66)</f>
        <v>996</v>
      </c>
      <c r="E61" s="76">
        <f t="shared" si="1"/>
        <v>100</v>
      </c>
      <c r="J61" s="5"/>
    </row>
    <row r="62" spans="1:8" ht="12" customHeight="1">
      <c r="A62" s="80" t="s">
        <v>19</v>
      </c>
      <c r="B62" s="26">
        <f>SUM(B63)</f>
        <v>265.43</v>
      </c>
      <c r="C62" s="26">
        <f>SUM(C63)</f>
        <v>0</v>
      </c>
      <c r="D62" s="26">
        <f>SUM(D63)</f>
        <v>0</v>
      </c>
      <c r="E62" s="74">
        <v>0</v>
      </c>
      <c r="H62" s="5"/>
    </row>
    <row r="63" spans="1:9" ht="12" customHeight="1">
      <c r="A63" s="77" t="s">
        <v>20</v>
      </c>
      <c r="B63" s="29">
        <v>265.43</v>
      </c>
      <c r="C63" s="29">
        <v>0</v>
      </c>
      <c r="D63" s="29">
        <v>0</v>
      </c>
      <c r="E63" s="78">
        <v>0</v>
      </c>
      <c r="I63" s="5"/>
    </row>
    <row r="64" spans="1:5" ht="15" customHeight="1">
      <c r="A64" s="80" t="s">
        <v>25</v>
      </c>
      <c r="B64" s="26">
        <f>SUM(B65)</f>
        <v>0</v>
      </c>
      <c r="C64" s="26">
        <f>SUM(C65)</f>
        <v>531</v>
      </c>
      <c r="D64" s="26">
        <f>SUM(D65)</f>
        <v>531</v>
      </c>
      <c r="E64" s="74">
        <f aca="true" t="shared" si="2" ref="E64:E77">D64/C64*100</f>
        <v>100</v>
      </c>
    </row>
    <row r="65" spans="1:5" ht="13.5" customHeight="1">
      <c r="A65" s="77" t="s">
        <v>33</v>
      </c>
      <c r="B65" s="29">
        <v>0</v>
      </c>
      <c r="C65" s="29">
        <v>531</v>
      </c>
      <c r="D65" s="29">
        <v>531</v>
      </c>
      <c r="E65" s="78">
        <f t="shared" si="2"/>
        <v>100</v>
      </c>
    </row>
    <row r="66" spans="1:5" ht="12" customHeight="1">
      <c r="A66" s="80" t="s">
        <v>44</v>
      </c>
      <c r="B66" s="26">
        <f>SUM(B67)</f>
        <v>1107.54</v>
      </c>
      <c r="C66" s="26">
        <f>SUM(C67)</f>
        <v>465</v>
      </c>
      <c r="D66" s="26">
        <f>SUM(D67)</f>
        <v>465</v>
      </c>
      <c r="E66" s="74">
        <f t="shared" si="2"/>
        <v>100</v>
      </c>
    </row>
    <row r="67" spans="1:29" s="7" customFormat="1" ht="12" customHeight="1">
      <c r="A67" s="77" t="s">
        <v>38</v>
      </c>
      <c r="B67" s="29">
        <v>1107.54</v>
      </c>
      <c r="C67" s="29">
        <v>465</v>
      </c>
      <c r="D67" s="31">
        <v>465</v>
      </c>
      <c r="E67" s="78">
        <f t="shared" si="2"/>
        <v>100</v>
      </c>
      <c r="F67"/>
      <c r="G67"/>
      <c r="H67"/>
      <c r="I67"/>
      <c r="J67" s="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5" s="27" customFormat="1" ht="24" customHeight="1">
      <c r="A68" s="72" t="s">
        <v>47</v>
      </c>
      <c r="B68" s="38">
        <f>SUM(B87+B77+B102+B72)</f>
        <v>45382.05</v>
      </c>
      <c r="C68" s="38">
        <f>SUM(C87+C77+C102+C72+C69)</f>
        <v>13381.910000000002</v>
      </c>
      <c r="D68" s="38">
        <f>SUM(D87+D77+D102+D72+D69)</f>
        <v>7262.64</v>
      </c>
      <c r="E68" s="73">
        <f t="shared" si="2"/>
        <v>54.27207326906248</v>
      </c>
    </row>
    <row r="69" spans="1:5" ht="12" customHeight="1">
      <c r="A69" s="75" t="s">
        <v>201</v>
      </c>
      <c r="B69" s="39">
        <v>0</v>
      </c>
      <c r="C69" s="39">
        <f>SUM(C70)</f>
        <v>500</v>
      </c>
      <c r="D69" s="39">
        <f>SUM(D70)</f>
        <v>500</v>
      </c>
      <c r="E69" s="76">
        <f t="shared" si="2"/>
        <v>100</v>
      </c>
    </row>
    <row r="70" spans="1:5" ht="12" customHeight="1">
      <c r="A70" s="80" t="s">
        <v>179</v>
      </c>
      <c r="B70" s="29">
        <v>0</v>
      </c>
      <c r="C70" s="29">
        <f>SUM(C71)</f>
        <v>500</v>
      </c>
      <c r="D70" s="29">
        <f>SUM(D71)</f>
        <v>500</v>
      </c>
      <c r="E70" s="78">
        <f t="shared" si="2"/>
        <v>100</v>
      </c>
    </row>
    <row r="71" spans="1:5" ht="12" customHeight="1">
      <c r="A71" s="77" t="s">
        <v>180</v>
      </c>
      <c r="B71" s="29">
        <v>0</v>
      </c>
      <c r="C71" s="29">
        <v>500</v>
      </c>
      <c r="D71" s="29">
        <v>500</v>
      </c>
      <c r="E71" s="78">
        <f t="shared" si="2"/>
        <v>100</v>
      </c>
    </row>
    <row r="72" spans="1:5" ht="12" customHeight="1">
      <c r="A72" s="75" t="s">
        <v>48</v>
      </c>
      <c r="B72" s="39">
        <f>SUM(B73+B75)</f>
        <v>132.72</v>
      </c>
      <c r="C72" s="39">
        <f>SUM(C73+C75)</f>
        <v>1459.95</v>
      </c>
      <c r="D72" s="39">
        <f>SUM(D73+D75)</f>
        <v>238.89</v>
      </c>
      <c r="E72" s="76">
        <f t="shared" si="2"/>
        <v>16.36288914003904</v>
      </c>
    </row>
    <row r="73" spans="1:5" ht="13.5" customHeight="1">
      <c r="A73" s="80" t="s">
        <v>15</v>
      </c>
      <c r="B73" s="26">
        <f>SUM(B74)</f>
        <v>132.72</v>
      </c>
      <c r="C73" s="26">
        <f>SUM(C74)</f>
        <v>663.61</v>
      </c>
      <c r="D73" s="26">
        <f>SUM(D74)</f>
        <v>238.89</v>
      </c>
      <c r="E73" s="74">
        <f t="shared" si="2"/>
        <v>35.998553367188556</v>
      </c>
    </row>
    <row r="74" spans="1:5" ht="12" customHeight="1">
      <c r="A74" s="77" t="s">
        <v>16</v>
      </c>
      <c r="B74" s="29">
        <v>132.72</v>
      </c>
      <c r="C74" s="29">
        <v>663.61</v>
      </c>
      <c r="D74" s="29">
        <v>238.89</v>
      </c>
      <c r="E74" s="78">
        <f t="shared" si="2"/>
        <v>35.998553367188556</v>
      </c>
    </row>
    <row r="75" spans="1:29" s="7" customFormat="1" ht="12" customHeight="1">
      <c r="A75" s="80" t="s">
        <v>25</v>
      </c>
      <c r="B75" s="26">
        <f>SUM(B76)</f>
        <v>0</v>
      </c>
      <c r="C75" s="26">
        <f>SUM(C76)</f>
        <v>796.34</v>
      </c>
      <c r="D75" s="26">
        <f>SUM(D76)</f>
        <v>0</v>
      </c>
      <c r="E75" s="74">
        <f t="shared" si="2"/>
        <v>0</v>
      </c>
      <c r="F75"/>
      <c r="G75"/>
      <c r="H75"/>
      <c r="I75"/>
      <c r="J75" s="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5" ht="12" customHeight="1">
      <c r="A76" s="77" t="s">
        <v>27</v>
      </c>
      <c r="B76" s="29">
        <v>0</v>
      </c>
      <c r="C76" s="29">
        <v>796.34</v>
      </c>
      <c r="D76" s="31">
        <v>0</v>
      </c>
      <c r="E76" s="78">
        <f t="shared" si="2"/>
        <v>0</v>
      </c>
    </row>
    <row r="77" spans="1:5" ht="12" customHeight="1">
      <c r="A77" s="75" t="s">
        <v>2</v>
      </c>
      <c r="B77" s="39">
        <f>SUM(B78+B80+B82+B85)</f>
        <v>712.25</v>
      </c>
      <c r="C77" s="39">
        <f>SUM(C78+C80+C82+C85)</f>
        <v>1626.02</v>
      </c>
      <c r="D77" s="39">
        <f>SUM(D78+D80+D82+D85)</f>
        <v>627.99</v>
      </c>
      <c r="E77" s="76">
        <f t="shared" si="2"/>
        <v>38.62129617101881</v>
      </c>
    </row>
    <row r="78" spans="1:5" ht="12" customHeight="1">
      <c r="A78" s="15" t="s">
        <v>15</v>
      </c>
      <c r="B78" s="26">
        <f>SUM(B79)</f>
        <v>0</v>
      </c>
      <c r="C78" s="26">
        <f>SUM(C79)</f>
        <v>0</v>
      </c>
      <c r="D78" s="26">
        <f>SUM(D79)</f>
        <v>0</v>
      </c>
      <c r="E78" s="74">
        <v>0</v>
      </c>
    </row>
    <row r="79" spans="1:5" ht="12" customHeight="1">
      <c r="A79" s="77" t="s">
        <v>16</v>
      </c>
      <c r="B79" s="29">
        <v>0</v>
      </c>
      <c r="C79" s="29">
        <v>0</v>
      </c>
      <c r="D79" s="29">
        <v>0</v>
      </c>
      <c r="E79" s="78">
        <v>0</v>
      </c>
    </row>
    <row r="80" spans="1:5" ht="12" customHeight="1">
      <c r="A80" s="80" t="s">
        <v>25</v>
      </c>
      <c r="B80" s="26">
        <f>SUM(B81)</f>
        <v>241.56</v>
      </c>
      <c r="C80" s="26">
        <f>SUM(C81)</f>
        <v>0</v>
      </c>
      <c r="D80" s="26">
        <f>SUM(D81)</f>
        <v>0</v>
      </c>
      <c r="E80" s="74">
        <v>0</v>
      </c>
    </row>
    <row r="81" spans="1:5" ht="12" customHeight="1">
      <c r="A81" s="77" t="s">
        <v>30</v>
      </c>
      <c r="B81" s="29">
        <v>241.56</v>
      </c>
      <c r="C81" s="29">
        <v>0</v>
      </c>
      <c r="D81" s="29">
        <v>0</v>
      </c>
      <c r="E81" s="78">
        <v>0</v>
      </c>
    </row>
    <row r="82" spans="1:5" ht="12" customHeight="1">
      <c r="A82" s="80" t="s">
        <v>44</v>
      </c>
      <c r="B82" s="26">
        <f>SUM(B83+B84)</f>
        <v>470.69</v>
      </c>
      <c r="C82" s="26">
        <f>SUM(C83+C84)</f>
        <v>1591.05</v>
      </c>
      <c r="D82" s="26">
        <f>SUM(D83+D84)</f>
        <v>593.02</v>
      </c>
      <c r="E82" s="74">
        <f aca="true" t="shared" si="3" ref="E82:E87">D82/C82*100</f>
        <v>37.272241601458155</v>
      </c>
    </row>
    <row r="83" spans="1:5" ht="14.25" customHeight="1">
      <c r="A83" s="77" t="s">
        <v>75</v>
      </c>
      <c r="B83" s="29">
        <v>0</v>
      </c>
      <c r="C83" s="29">
        <v>56.83</v>
      </c>
      <c r="D83" s="31">
        <v>0</v>
      </c>
      <c r="E83" s="78">
        <f t="shared" si="3"/>
        <v>0</v>
      </c>
    </row>
    <row r="84" spans="1:29" s="7" customFormat="1" ht="12" customHeight="1">
      <c r="A84" s="77" t="s">
        <v>51</v>
      </c>
      <c r="B84" s="29">
        <v>470.69</v>
      </c>
      <c r="C84" s="29">
        <v>1534.22</v>
      </c>
      <c r="D84" s="31">
        <v>593.02</v>
      </c>
      <c r="E84" s="78">
        <f t="shared" si="3"/>
        <v>38.65286595142808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s="7" customFormat="1" ht="12" customHeight="1">
      <c r="A85" s="80" t="s">
        <v>173</v>
      </c>
      <c r="B85" s="26">
        <v>0</v>
      </c>
      <c r="C85" s="26">
        <f>SUM(C86)</f>
        <v>34.97</v>
      </c>
      <c r="D85" s="26">
        <f>SUM(D86)</f>
        <v>34.97</v>
      </c>
      <c r="E85" s="74">
        <f t="shared" si="3"/>
        <v>100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s="7" customFormat="1" ht="12" customHeight="1">
      <c r="A86" s="77" t="s">
        <v>174</v>
      </c>
      <c r="B86" s="29">
        <v>0</v>
      </c>
      <c r="C86" s="29">
        <v>34.97</v>
      </c>
      <c r="D86" s="31">
        <v>34.97</v>
      </c>
      <c r="E86" s="78">
        <f t="shared" si="3"/>
        <v>100</v>
      </c>
      <c r="F86"/>
      <c r="G86"/>
      <c r="H86"/>
      <c r="I86"/>
      <c r="J86" s="5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s="7" customFormat="1" ht="12" customHeight="1">
      <c r="A87" s="75" t="s">
        <v>52</v>
      </c>
      <c r="B87" s="39">
        <f>SUM(B88+B90+B92+B94+B96+B100)</f>
        <v>44537.08</v>
      </c>
      <c r="C87" s="39">
        <f>SUM(C88+C90+C92+C94+C96+C100)</f>
        <v>5295.9400000000005</v>
      </c>
      <c r="D87" s="39">
        <f>SUM(D88+D90+D92+D94+D96+D100)</f>
        <v>1662.76</v>
      </c>
      <c r="E87" s="76">
        <f t="shared" si="3"/>
        <v>31.396881384607827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s="7" customFormat="1" ht="12" customHeight="1">
      <c r="A88" s="80" t="s">
        <v>53</v>
      </c>
      <c r="B88" s="26">
        <f>SUM(B89)</f>
        <v>31235.89</v>
      </c>
      <c r="C88" s="26">
        <f>SUM(C89)</f>
        <v>0</v>
      </c>
      <c r="D88" s="26">
        <f>SUM(D89)</f>
        <v>0</v>
      </c>
      <c r="E88" s="74">
        <v>0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35" s="7" customFormat="1" ht="12" customHeight="1">
      <c r="A89" s="77" t="s">
        <v>54</v>
      </c>
      <c r="B89" s="29">
        <v>31235.89</v>
      </c>
      <c r="C89" s="29">
        <v>0</v>
      </c>
      <c r="D89" s="29">
        <v>0</v>
      </c>
      <c r="E89" s="78">
        <v>0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I89"/>
    </row>
    <row r="90" spans="1:29" s="7" customFormat="1" ht="12" customHeight="1">
      <c r="A90" s="80" t="s">
        <v>49</v>
      </c>
      <c r="B90" s="26">
        <f>SUM(B91)</f>
        <v>2981.55</v>
      </c>
      <c r="C90" s="26">
        <f>SUM(C91)</f>
        <v>0</v>
      </c>
      <c r="D90" s="26">
        <f>SUM(D91)</f>
        <v>0</v>
      </c>
      <c r="E90" s="74">
        <v>0</v>
      </c>
      <c r="F90"/>
      <c r="G90"/>
      <c r="H90"/>
      <c r="I90"/>
      <c r="J90" s="5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5" ht="12" customHeight="1">
      <c r="A91" s="77" t="s">
        <v>50</v>
      </c>
      <c r="B91" s="29">
        <v>2981.55</v>
      </c>
      <c r="C91" s="29">
        <v>0</v>
      </c>
      <c r="D91" s="29">
        <v>0</v>
      </c>
      <c r="E91" s="78">
        <v>0</v>
      </c>
    </row>
    <row r="92" spans="1:5" ht="12" customHeight="1">
      <c r="A92" s="80" t="s">
        <v>15</v>
      </c>
      <c r="B92" s="26">
        <f>SUM(B93)</f>
        <v>182.89</v>
      </c>
      <c r="C92" s="26">
        <f>SUM(C93)</f>
        <v>1350</v>
      </c>
      <c r="D92" s="26">
        <f>SUM(D93)</f>
        <v>176</v>
      </c>
      <c r="E92" s="74">
        <f>D92/C92*100</f>
        <v>13.037037037037036</v>
      </c>
    </row>
    <row r="93" spans="1:5" ht="12" customHeight="1">
      <c r="A93" s="77" t="s">
        <v>16</v>
      </c>
      <c r="B93" s="29">
        <v>182.89</v>
      </c>
      <c r="C93" s="29">
        <v>1350</v>
      </c>
      <c r="D93" s="29">
        <v>176</v>
      </c>
      <c r="E93" s="78">
        <f>D93/C93*100</f>
        <v>13.037037037037036</v>
      </c>
    </row>
    <row r="94" spans="1:5" ht="12" customHeight="1">
      <c r="A94" s="80" t="s">
        <v>25</v>
      </c>
      <c r="B94" s="29">
        <f>SUM(B95)</f>
        <v>1000.73</v>
      </c>
      <c r="C94" s="29">
        <f>SUM(C95)</f>
        <v>0</v>
      </c>
      <c r="D94" s="29">
        <f>SUM(D95)</f>
        <v>0</v>
      </c>
      <c r="E94" s="78">
        <v>0</v>
      </c>
    </row>
    <row r="95" spans="1:7" ht="12" customHeight="1">
      <c r="A95" s="77" t="s">
        <v>55</v>
      </c>
      <c r="B95" s="29">
        <v>1000.73</v>
      </c>
      <c r="C95" s="29">
        <v>0</v>
      </c>
      <c r="D95" s="31">
        <v>0</v>
      </c>
      <c r="E95" s="78">
        <v>0</v>
      </c>
      <c r="G95" s="5"/>
    </row>
    <row r="96" spans="1:5" ht="12" customHeight="1">
      <c r="A96" s="15" t="s">
        <v>44</v>
      </c>
      <c r="B96" s="26">
        <f>SUM(B97:B99)</f>
        <v>8538.77</v>
      </c>
      <c r="C96" s="26">
        <f>SUM(C97:C99)</f>
        <v>1875</v>
      </c>
      <c r="D96" s="26">
        <f>SUM(D97:D99)</f>
        <v>168.52</v>
      </c>
      <c r="E96" s="74">
        <f>D96/C96*100</f>
        <v>8.987733333333333</v>
      </c>
    </row>
    <row r="97" spans="1:5" ht="12" customHeight="1">
      <c r="A97" s="77" t="s">
        <v>75</v>
      </c>
      <c r="B97" s="29">
        <v>0</v>
      </c>
      <c r="C97" s="29">
        <v>525</v>
      </c>
      <c r="D97" s="31">
        <v>0</v>
      </c>
      <c r="E97" s="78">
        <f>D97/C97*100</f>
        <v>0</v>
      </c>
    </row>
    <row r="98" spans="1:5" ht="15" customHeight="1">
      <c r="A98" s="77" t="s">
        <v>56</v>
      </c>
      <c r="B98" s="29">
        <v>8428.34</v>
      </c>
      <c r="C98" s="29">
        <v>0</v>
      </c>
      <c r="D98" s="31">
        <v>0</v>
      </c>
      <c r="E98" s="78">
        <v>0</v>
      </c>
    </row>
    <row r="99" spans="1:5" ht="12" customHeight="1">
      <c r="A99" s="77" t="s">
        <v>51</v>
      </c>
      <c r="B99" s="29">
        <v>110.43</v>
      </c>
      <c r="C99" s="29">
        <v>1350</v>
      </c>
      <c r="D99" s="31">
        <v>168.52</v>
      </c>
      <c r="E99" s="78">
        <f aca="true" t="shared" si="4" ref="E99:E130">D99/C99*100</f>
        <v>12.482962962962963</v>
      </c>
    </row>
    <row r="100" spans="1:5" ht="13.5" customHeight="1">
      <c r="A100" s="15" t="s">
        <v>57</v>
      </c>
      <c r="B100" s="26">
        <f>SUM(B101)</f>
        <v>597.25</v>
      </c>
      <c r="C100" s="26">
        <f>SUM(C101)</f>
        <v>2070.94</v>
      </c>
      <c r="D100" s="26">
        <f>SUM(D101)</f>
        <v>1318.24</v>
      </c>
      <c r="E100" s="74">
        <f t="shared" si="4"/>
        <v>63.654186021806524</v>
      </c>
    </row>
    <row r="101" spans="1:5" ht="14.25" customHeight="1">
      <c r="A101" s="79" t="s">
        <v>58</v>
      </c>
      <c r="B101" s="29">
        <v>597.25</v>
      </c>
      <c r="C101" s="29">
        <v>2070.94</v>
      </c>
      <c r="D101" s="31">
        <v>1318.24</v>
      </c>
      <c r="E101" s="78">
        <f t="shared" si="4"/>
        <v>63.654186021806524</v>
      </c>
    </row>
    <row r="102" spans="1:5" ht="15" customHeight="1">
      <c r="A102" s="75" t="s">
        <v>59</v>
      </c>
      <c r="B102" s="39">
        <f>SUM(B103+B105)</f>
        <v>0</v>
      </c>
      <c r="C102" s="39">
        <f>SUM(C103+C105)</f>
        <v>4500</v>
      </c>
      <c r="D102" s="39">
        <f>SUM(D103+D105)</f>
        <v>4233</v>
      </c>
      <c r="E102" s="76">
        <f t="shared" si="4"/>
        <v>94.06666666666666</v>
      </c>
    </row>
    <row r="103" spans="1:14" ht="12.75" customHeight="1">
      <c r="A103" s="15" t="s">
        <v>44</v>
      </c>
      <c r="B103" s="26">
        <f>SUM(B104)</f>
        <v>0</v>
      </c>
      <c r="C103" s="26">
        <f>SUM(C104)</f>
        <v>3000</v>
      </c>
      <c r="D103" s="26">
        <f>SUM(D104)</f>
        <v>2733</v>
      </c>
      <c r="E103" s="74">
        <f t="shared" si="4"/>
        <v>91.10000000000001</v>
      </c>
      <c r="K103" s="5"/>
      <c r="L103" s="5"/>
      <c r="M103" s="5"/>
      <c r="N103" s="5"/>
    </row>
    <row r="104" spans="1:14" ht="13.5" customHeight="1">
      <c r="A104" s="77" t="s">
        <v>38</v>
      </c>
      <c r="B104" s="29">
        <v>0</v>
      </c>
      <c r="C104" s="29">
        <v>3000</v>
      </c>
      <c r="D104" s="31">
        <v>2733</v>
      </c>
      <c r="E104" s="78">
        <f t="shared" si="4"/>
        <v>91.10000000000001</v>
      </c>
      <c r="K104" s="5"/>
      <c r="L104" s="5"/>
      <c r="M104" s="5"/>
      <c r="N104" s="5"/>
    </row>
    <row r="105" spans="1:5" ht="12" customHeight="1">
      <c r="A105" s="80" t="s">
        <v>179</v>
      </c>
      <c r="B105" s="26">
        <f>SUM(B106)</f>
        <v>0</v>
      </c>
      <c r="C105" s="26">
        <f>SUM(C106)</f>
        <v>1500</v>
      </c>
      <c r="D105" s="26">
        <f>SUM(D106)</f>
        <v>1500</v>
      </c>
      <c r="E105" s="74">
        <f t="shared" si="4"/>
        <v>100</v>
      </c>
    </row>
    <row r="106" spans="1:5" ht="12" customHeight="1">
      <c r="A106" s="77" t="s">
        <v>196</v>
      </c>
      <c r="B106" s="29">
        <v>0</v>
      </c>
      <c r="C106" s="29">
        <v>1500</v>
      </c>
      <c r="D106" s="31">
        <v>1500</v>
      </c>
      <c r="E106" s="78">
        <f t="shared" si="4"/>
        <v>100</v>
      </c>
    </row>
    <row r="107" spans="1:5" s="27" customFormat="1" ht="21" customHeight="1">
      <c r="A107" s="72" t="s">
        <v>45</v>
      </c>
      <c r="B107" s="38">
        <f>SUM(B110:B111)</f>
        <v>509.2</v>
      </c>
      <c r="C107" s="38">
        <f>SUM(C110:C111)</f>
        <v>626.66</v>
      </c>
      <c r="D107" s="38">
        <f>SUM(D110:D111)</f>
        <v>626.66</v>
      </c>
      <c r="E107" s="73">
        <f t="shared" si="4"/>
        <v>100</v>
      </c>
    </row>
    <row r="108" spans="1:5" ht="18" customHeight="1">
      <c r="A108" s="75" t="s">
        <v>43</v>
      </c>
      <c r="B108" s="39">
        <f>SUM(B110:B111)</f>
        <v>509.2</v>
      </c>
      <c r="C108" s="39">
        <f>SUM(C110:C111)</f>
        <v>626.66</v>
      </c>
      <c r="D108" s="39">
        <f>SUM(D110:D111)</f>
        <v>626.66</v>
      </c>
      <c r="E108" s="76">
        <f t="shared" si="4"/>
        <v>100</v>
      </c>
    </row>
    <row r="109" spans="1:9" ht="12.75" customHeight="1">
      <c r="A109" s="15" t="s">
        <v>44</v>
      </c>
      <c r="B109" s="26">
        <f>SUM(B110:B111)</f>
        <v>509.2</v>
      </c>
      <c r="C109" s="26">
        <f>SUM(C110:C111)</f>
        <v>626.66</v>
      </c>
      <c r="D109" s="26">
        <f>SUM(D110:D111)</f>
        <v>626.66</v>
      </c>
      <c r="E109" s="74">
        <f t="shared" si="4"/>
        <v>100</v>
      </c>
      <c r="I109" s="5"/>
    </row>
    <row r="110" spans="1:5" ht="12" customHeight="1">
      <c r="A110" s="77" t="s">
        <v>46</v>
      </c>
      <c r="B110" s="29">
        <v>439.52</v>
      </c>
      <c r="C110" s="29">
        <v>478.06</v>
      </c>
      <c r="D110" s="29">
        <v>478.06</v>
      </c>
      <c r="E110" s="78">
        <f t="shared" si="4"/>
        <v>100</v>
      </c>
    </row>
    <row r="111" spans="1:11" ht="13.5" customHeight="1">
      <c r="A111" s="77" t="s">
        <v>38</v>
      </c>
      <c r="B111" s="29">
        <v>69.68</v>
      </c>
      <c r="C111" s="29">
        <v>148.6</v>
      </c>
      <c r="D111" s="31">
        <v>148.6</v>
      </c>
      <c r="E111" s="78">
        <f t="shared" si="4"/>
        <v>100</v>
      </c>
      <c r="K111" s="5"/>
    </row>
    <row r="112" spans="1:5" s="27" customFormat="1" ht="21" customHeight="1">
      <c r="A112" s="72" t="s">
        <v>175</v>
      </c>
      <c r="B112" s="38">
        <f aca="true" t="shared" si="5" ref="B112:C114">SUM(B113)</f>
        <v>0</v>
      </c>
      <c r="C112" s="38">
        <f t="shared" si="5"/>
        <v>730.02</v>
      </c>
      <c r="D112" s="38">
        <f>SUM(D113)</f>
        <v>729.96</v>
      </c>
      <c r="E112" s="73">
        <f t="shared" si="4"/>
        <v>99.9917810470946</v>
      </c>
    </row>
    <row r="113" spans="1:5" ht="13.5" customHeight="1">
      <c r="A113" s="75" t="s">
        <v>43</v>
      </c>
      <c r="B113" s="39">
        <f t="shared" si="5"/>
        <v>0</v>
      </c>
      <c r="C113" s="39">
        <f t="shared" si="5"/>
        <v>730.02</v>
      </c>
      <c r="D113" s="39">
        <f>SUM(D114)</f>
        <v>729.96</v>
      </c>
      <c r="E113" s="76">
        <f t="shared" si="4"/>
        <v>99.9917810470946</v>
      </c>
    </row>
    <row r="114" spans="1:5" ht="13.5" customHeight="1">
      <c r="A114" s="80" t="s">
        <v>25</v>
      </c>
      <c r="B114" s="26">
        <f t="shared" si="5"/>
        <v>0</v>
      </c>
      <c r="C114" s="26">
        <f t="shared" si="5"/>
        <v>730.02</v>
      </c>
      <c r="D114" s="26">
        <f>SUM(D115)</f>
        <v>729.96</v>
      </c>
      <c r="E114" s="74">
        <f t="shared" si="4"/>
        <v>99.9917810470946</v>
      </c>
    </row>
    <row r="115" spans="1:5" ht="13.5" customHeight="1">
      <c r="A115" s="77" t="s">
        <v>31</v>
      </c>
      <c r="B115" s="29">
        <v>0</v>
      </c>
      <c r="C115" s="29">
        <v>730.02</v>
      </c>
      <c r="D115" s="31">
        <v>729.96</v>
      </c>
      <c r="E115" s="78">
        <f t="shared" si="4"/>
        <v>99.9917810470946</v>
      </c>
    </row>
    <row r="116" spans="1:5" s="27" customFormat="1" ht="27" customHeight="1">
      <c r="A116" s="72" t="s">
        <v>176</v>
      </c>
      <c r="B116" s="38">
        <f aca="true" t="shared" si="6" ref="B116:C118">SUM(B117)</f>
        <v>1858.12</v>
      </c>
      <c r="C116" s="38">
        <f t="shared" si="6"/>
        <v>1990.84</v>
      </c>
      <c r="D116" s="38">
        <f>SUM(D117)</f>
        <v>1990.84</v>
      </c>
      <c r="E116" s="73">
        <f t="shared" si="4"/>
        <v>100</v>
      </c>
    </row>
    <row r="117" spans="1:5" ht="13.5" customHeight="1">
      <c r="A117" s="75" t="s">
        <v>43</v>
      </c>
      <c r="B117" s="39">
        <f t="shared" si="6"/>
        <v>1858.12</v>
      </c>
      <c r="C117" s="39">
        <f t="shared" si="6"/>
        <v>1990.84</v>
      </c>
      <c r="D117" s="39">
        <f>SUM(D118)</f>
        <v>1990.84</v>
      </c>
      <c r="E117" s="76">
        <f t="shared" si="4"/>
        <v>100</v>
      </c>
    </row>
    <row r="118" spans="1:5" ht="13.5" customHeight="1">
      <c r="A118" s="80" t="s">
        <v>25</v>
      </c>
      <c r="B118" s="26">
        <f t="shared" si="6"/>
        <v>1858.12</v>
      </c>
      <c r="C118" s="26">
        <f t="shared" si="6"/>
        <v>1990.84</v>
      </c>
      <c r="D118" s="26">
        <f>SUM(D119)</f>
        <v>1990.84</v>
      </c>
      <c r="E118" s="74">
        <f t="shared" si="4"/>
        <v>100</v>
      </c>
    </row>
    <row r="119" spans="1:5" ht="13.5" customHeight="1">
      <c r="A119" s="77" t="s">
        <v>31</v>
      </c>
      <c r="B119" s="29">
        <v>1858.12</v>
      </c>
      <c r="C119" s="29">
        <v>1990.84</v>
      </c>
      <c r="D119" s="31">
        <v>1990.84</v>
      </c>
      <c r="E119" s="78">
        <f t="shared" si="4"/>
        <v>100</v>
      </c>
    </row>
    <row r="120" spans="1:5" s="27" customFormat="1" ht="21" customHeight="1">
      <c r="A120" s="81" t="s">
        <v>177</v>
      </c>
      <c r="B120" s="38">
        <f aca="true" t="shared" si="7" ref="B120:C122">SUM(B121)</f>
        <v>0</v>
      </c>
      <c r="C120" s="38">
        <f t="shared" si="7"/>
        <v>936.6</v>
      </c>
      <c r="D120" s="38">
        <f>SUM(D121)</f>
        <v>936.6</v>
      </c>
      <c r="E120" s="73">
        <f t="shared" si="4"/>
        <v>100</v>
      </c>
    </row>
    <row r="121" spans="1:5" ht="27.75" customHeight="1">
      <c r="A121" s="75" t="s">
        <v>178</v>
      </c>
      <c r="B121" s="39">
        <f t="shared" si="7"/>
        <v>0</v>
      </c>
      <c r="C121" s="39">
        <f t="shared" si="7"/>
        <v>936.6</v>
      </c>
      <c r="D121" s="39">
        <f>SUM(D122)</f>
        <v>936.6</v>
      </c>
      <c r="E121" s="76">
        <f t="shared" si="4"/>
        <v>100</v>
      </c>
    </row>
    <row r="122" spans="1:5" ht="14.25" customHeight="1">
      <c r="A122" s="80" t="s">
        <v>179</v>
      </c>
      <c r="B122" s="26">
        <f t="shared" si="7"/>
        <v>0</v>
      </c>
      <c r="C122" s="26">
        <f t="shared" si="7"/>
        <v>936.6</v>
      </c>
      <c r="D122" s="26">
        <f>SUM(D123)</f>
        <v>936.6</v>
      </c>
      <c r="E122" s="74">
        <f t="shared" si="4"/>
        <v>100</v>
      </c>
    </row>
    <row r="123" spans="1:27" s="7" customFormat="1" ht="12" customHeight="1" thickBot="1">
      <c r="A123" s="88" t="s">
        <v>180</v>
      </c>
      <c r="B123" s="89">
        <v>0</v>
      </c>
      <c r="C123" s="89">
        <v>936.6</v>
      </c>
      <c r="D123" s="90">
        <v>936.6</v>
      </c>
      <c r="E123" s="91">
        <f t="shared" si="4"/>
        <v>100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34" customFormat="1" ht="24.75" customHeight="1" thickBot="1">
      <c r="A124" s="95" t="s">
        <v>171</v>
      </c>
      <c r="B124" s="107">
        <f>SUM(B125+B134)</f>
        <v>783.07</v>
      </c>
      <c r="C124" s="107">
        <f>SUM(C125+C134)</f>
        <v>2481.92</v>
      </c>
      <c r="D124" s="107">
        <f>SUM(D125+D134)</f>
        <v>130</v>
      </c>
      <c r="E124" s="138">
        <f t="shared" si="4"/>
        <v>5.237880350696235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1:5" s="27" customFormat="1" ht="30" customHeight="1">
      <c r="A125" s="136" t="s">
        <v>76</v>
      </c>
      <c r="B125" s="137">
        <f>SUM(B126)</f>
        <v>783.07</v>
      </c>
      <c r="C125" s="137">
        <f>SUM(C126)</f>
        <v>791.05</v>
      </c>
      <c r="D125" s="137">
        <f>SUM(D126)</f>
        <v>0</v>
      </c>
      <c r="E125" s="73">
        <f t="shared" si="4"/>
        <v>0</v>
      </c>
    </row>
    <row r="126" spans="1:5" ht="12.75" customHeight="1">
      <c r="A126" s="75" t="s">
        <v>2</v>
      </c>
      <c r="B126" s="39">
        <f>SUM(B127+B130)</f>
        <v>783.07</v>
      </c>
      <c r="C126" s="39">
        <f>SUM(C127+C130)</f>
        <v>791.05</v>
      </c>
      <c r="D126" s="39">
        <f>SUM(D127+D130)</f>
        <v>0</v>
      </c>
      <c r="E126" s="76">
        <f t="shared" si="4"/>
        <v>0</v>
      </c>
    </row>
    <row r="127" spans="1:10" ht="12" customHeight="1">
      <c r="A127" s="80" t="s">
        <v>15</v>
      </c>
      <c r="B127" s="26">
        <f>SUM(B128+B129)</f>
        <v>53.09</v>
      </c>
      <c r="C127" s="26">
        <f>SUM(C128+C129)</f>
        <v>360</v>
      </c>
      <c r="D127" s="26">
        <f>SUM(D128+D129)</f>
        <v>0</v>
      </c>
      <c r="E127" s="74">
        <f t="shared" si="4"/>
        <v>0</v>
      </c>
      <c r="J127" s="5"/>
    </row>
    <row r="128" spans="1:5" ht="12" customHeight="1">
      <c r="A128" s="77" t="s">
        <v>16</v>
      </c>
      <c r="B128" s="29">
        <v>53.09</v>
      </c>
      <c r="C128" s="29">
        <v>160</v>
      </c>
      <c r="D128" s="29">
        <v>0</v>
      </c>
      <c r="E128" s="78">
        <f t="shared" si="4"/>
        <v>0</v>
      </c>
    </row>
    <row r="129" spans="1:5" ht="12" customHeight="1">
      <c r="A129" s="77" t="s">
        <v>79</v>
      </c>
      <c r="B129" s="29">
        <v>0</v>
      </c>
      <c r="C129" s="29">
        <v>200</v>
      </c>
      <c r="D129" s="29">
        <v>0</v>
      </c>
      <c r="E129" s="78">
        <f t="shared" si="4"/>
        <v>0</v>
      </c>
    </row>
    <row r="130" spans="1:5" ht="13.5" customHeight="1">
      <c r="A130" s="15" t="s">
        <v>25</v>
      </c>
      <c r="B130" s="26">
        <f>SUM(B131:B133)</f>
        <v>729.98</v>
      </c>
      <c r="C130" s="26">
        <f>SUM(C131:C133)</f>
        <v>431.05</v>
      </c>
      <c r="D130" s="9">
        <v>0</v>
      </c>
      <c r="E130" s="74">
        <f t="shared" si="4"/>
        <v>0</v>
      </c>
    </row>
    <row r="131" spans="1:5" ht="15" customHeight="1">
      <c r="A131" s="77" t="s">
        <v>77</v>
      </c>
      <c r="B131" s="29">
        <v>0</v>
      </c>
      <c r="C131" s="29">
        <v>0</v>
      </c>
      <c r="D131" s="31">
        <v>0</v>
      </c>
      <c r="E131" s="78">
        <v>0</v>
      </c>
    </row>
    <row r="132" spans="1:5" ht="12" customHeight="1">
      <c r="A132" s="77" t="s">
        <v>29</v>
      </c>
      <c r="B132" s="29">
        <v>729.98</v>
      </c>
      <c r="C132" s="29">
        <v>231.05</v>
      </c>
      <c r="D132" s="31">
        <v>0</v>
      </c>
      <c r="E132" s="78">
        <f aca="true" t="shared" si="8" ref="E132:E139">D132/C132*100</f>
        <v>0</v>
      </c>
    </row>
    <row r="133" spans="1:10" ht="12" customHeight="1">
      <c r="A133" s="77" t="s">
        <v>31</v>
      </c>
      <c r="B133" s="29">
        <v>0</v>
      </c>
      <c r="C133" s="29">
        <v>200</v>
      </c>
      <c r="D133" s="31">
        <v>0</v>
      </c>
      <c r="E133" s="78">
        <f t="shared" si="8"/>
        <v>0</v>
      </c>
      <c r="J133" s="5"/>
    </row>
    <row r="134" spans="1:27" s="34" customFormat="1" ht="25.5" customHeight="1">
      <c r="A134" s="81" t="s">
        <v>78</v>
      </c>
      <c r="B134" s="38">
        <f>SUM(B135)</f>
        <v>0</v>
      </c>
      <c r="C134" s="38">
        <f>SUM(C135)</f>
        <v>1690.87</v>
      </c>
      <c r="D134" s="38">
        <f>SUM(D136:D141)</f>
        <v>130</v>
      </c>
      <c r="E134" s="73">
        <f t="shared" si="8"/>
        <v>7.688349784430501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spans="1:27" s="7" customFormat="1" ht="13.5" customHeight="1">
      <c r="A135" s="75" t="s">
        <v>67</v>
      </c>
      <c r="B135" s="39">
        <f>SUM(B136+B140)</f>
        <v>0</v>
      </c>
      <c r="C135" s="39">
        <f>SUM(C136+C140)</f>
        <v>1690.87</v>
      </c>
      <c r="D135" s="39">
        <f>SUM(D136:D139)</f>
        <v>130</v>
      </c>
      <c r="E135" s="76">
        <f t="shared" si="8"/>
        <v>7.688349784430501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5" ht="12" customHeight="1">
      <c r="A136" s="80" t="s">
        <v>68</v>
      </c>
      <c r="B136" s="26">
        <f>SUM(B137:B139)</f>
        <v>0</v>
      </c>
      <c r="C136" s="26">
        <f>SUM(C137:C139)</f>
        <v>1690.87</v>
      </c>
      <c r="D136" s="26">
        <v>0</v>
      </c>
      <c r="E136" s="74">
        <f t="shared" si="8"/>
        <v>0</v>
      </c>
    </row>
    <row r="137" spans="1:5" ht="12" customHeight="1">
      <c r="A137" s="77" t="s">
        <v>212</v>
      </c>
      <c r="B137" s="29">
        <v>0</v>
      </c>
      <c r="C137" s="29">
        <v>200</v>
      </c>
      <c r="D137" s="29">
        <v>0</v>
      </c>
      <c r="E137" s="78">
        <f t="shared" si="8"/>
        <v>0</v>
      </c>
    </row>
    <row r="138" spans="1:5" ht="14.25" customHeight="1">
      <c r="A138" s="77" t="s">
        <v>69</v>
      </c>
      <c r="B138" s="29">
        <v>0</v>
      </c>
      <c r="C138" s="29">
        <v>900</v>
      </c>
      <c r="D138" s="29">
        <v>0</v>
      </c>
      <c r="E138" s="78">
        <f t="shared" si="8"/>
        <v>0</v>
      </c>
    </row>
    <row r="139" spans="1:5" ht="12" customHeight="1">
      <c r="A139" s="77" t="s">
        <v>79</v>
      </c>
      <c r="B139" s="29">
        <v>0</v>
      </c>
      <c r="C139" s="29">
        <v>590.87</v>
      </c>
      <c r="D139" s="29">
        <v>130</v>
      </c>
      <c r="E139" s="78">
        <f t="shared" si="8"/>
        <v>22.001455480901043</v>
      </c>
    </row>
    <row r="140" spans="1:5" ht="12.75">
      <c r="A140" s="15" t="s">
        <v>65</v>
      </c>
      <c r="B140" s="26">
        <f>SUM(B141)</f>
        <v>0</v>
      </c>
      <c r="C140" s="26">
        <f>SUM(C141)</f>
        <v>0</v>
      </c>
      <c r="D140" s="9">
        <v>0</v>
      </c>
      <c r="E140" s="74">
        <v>0</v>
      </c>
    </row>
    <row r="141" spans="1:5" ht="13.5" thickBot="1">
      <c r="A141" s="88" t="s">
        <v>70</v>
      </c>
      <c r="B141" s="89">
        <v>0</v>
      </c>
      <c r="C141" s="89">
        <v>0</v>
      </c>
      <c r="D141" s="90">
        <v>0</v>
      </c>
      <c r="E141" s="91">
        <v>0</v>
      </c>
    </row>
    <row r="142" spans="1:5" ht="24.75" customHeight="1" thickBot="1">
      <c r="A142" s="92" t="s">
        <v>229</v>
      </c>
      <c r="B142" s="93">
        <f>SUM(B134+B125+B120+B116+B112+B107+B68+B60+B49+B43+B39+B7)</f>
        <v>1019571.11</v>
      </c>
      <c r="C142" s="93">
        <f>SUM(C134+C125+C112+C107+C68+C60+C49+C43+C7+C120+C116)</f>
        <v>1047609.87</v>
      </c>
      <c r="D142" s="93">
        <f>SUM(D134+D125+D120+D116+D112+D107+D68+D60+D49+D43+D7)</f>
        <v>1036099.7100000002</v>
      </c>
      <c r="E142" s="94">
        <f>D142/C142*100</f>
        <v>98.9012932839207</v>
      </c>
    </row>
    <row r="143" spans="1:5" ht="15.75">
      <c r="A143" s="41"/>
      <c r="B143" s="42"/>
      <c r="C143" s="43"/>
      <c r="D143" s="44"/>
      <c r="E143" s="40"/>
    </row>
    <row r="144" spans="1:5" ht="15.75">
      <c r="A144" s="45" t="s">
        <v>231</v>
      </c>
      <c r="B144" s="46"/>
      <c r="C144" s="46"/>
      <c r="D144" s="45"/>
      <c r="E144" s="30"/>
    </row>
    <row r="145" spans="1:5" ht="15.75">
      <c r="A145" s="45"/>
      <c r="B145" s="46"/>
      <c r="C145" s="46"/>
      <c r="D145" s="45" t="s">
        <v>172</v>
      </c>
      <c r="E145" s="30"/>
    </row>
    <row r="146" spans="1:5" ht="15.75">
      <c r="A146" s="45"/>
      <c r="B146" s="46"/>
      <c r="C146" s="46"/>
      <c r="D146" s="45"/>
      <c r="E146" s="30"/>
    </row>
    <row r="147" spans="1:5" ht="15.75">
      <c r="A147" s="45"/>
      <c r="B147" s="46"/>
      <c r="C147" s="46"/>
      <c r="D147" s="45" t="s">
        <v>1</v>
      </c>
      <c r="E147" s="30"/>
    </row>
    <row r="148" spans="1:5" ht="15.75">
      <c r="A148" s="45"/>
      <c r="B148" s="46"/>
      <c r="C148" s="46"/>
      <c r="D148" s="45"/>
      <c r="E148" s="30"/>
    </row>
  </sheetData>
  <sheetProtection/>
  <mergeCells count="3">
    <mergeCell ref="A1:H1"/>
    <mergeCell ref="A3:H3"/>
    <mergeCell ref="A2:E2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2024-03-26T07:57:33Z</cp:lastPrinted>
  <dcterms:created xsi:type="dcterms:W3CDTF">2013-09-11T11:00:21Z</dcterms:created>
  <dcterms:modified xsi:type="dcterms:W3CDTF">2024-03-26T11:11:53Z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